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8" windowWidth="15480" windowHeight="11640" activeTab="0"/>
  </bookViews>
  <sheets>
    <sheet name="Отчет" sheetId="1" r:id="rId1"/>
    <sheet name="Выгрузка" sheetId="2" r:id="rId2"/>
    <sheet name="Выгрузка в ФНС" sheetId="3" r:id="rId3"/>
  </sheets>
  <definedNames>
    <definedName name="AcrhVerFile">'Выгрузка'!$H$24</definedName>
    <definedName name="arch_date">'Выгрузка'!$K$16</definedName>
    <definedName name="arch_fileName">'Выгрузка'!$F$26</definedName>
    <definedName name="BACC">'Отчет'!$CF$138</definedName>
    <definedName name="BDAY">'Отчет'!$B$151</definedName>
    <definedName name="BDIR">'Отчет'!$V$138</definedName>
    <definedName name="BMONTH">'Отчет'!$E$151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BYEAR">'Отчет'!$R$151</definedName>
    <definedName name="CDATE">'Отчет'!$CU$4</definedName>
    <definedName name="CGLAVA">'Отчет'!$CU$10</definedName>
    <definedName name="check_arch">'Выгрузка'!$K$17</definedName>
    <definedName name="CINN">'Отчет'!$CU$6</definedName>
    <definedName name="CINN2">'Отчет'!$CU$9</definedName>
    <definedName name="COKPO1">'Отчет'!$CU$5</definedName>
    <definedName name="COKPO2">'Отчет'!$CU$8</definedName>
    <definedName name="COKTMO">'Отчет'!$CU$7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Email1_Xml">'Выгрузка в ФНС'!$D$23</definedName>
    <definedName name="Email2_Xml">'Выгрузка в ФНС'!$D$31</definedName>
    <definedName name="filePathGNU">'Выгрузка в ФНС'!$B$36</definedName>
    <definedName name="FolderPath">'Выгрузка'!$F$19</definedName>
    <definedName name="HAGENT1">'Отчет'!$V$5</definedName>
    <definedName name="HAGENT2">'Отчет'!$V$7</definedName>
    <definedName name="HDAY">'Отчет'!$AI$4</definedName>
    <definedName name="HMONTH">'Отчет'!$AL$4</definedName>
    <definedName name="HYEAR">'Отчет'!$BB$4</definedName>
    <definedName name="IDEN_FIN_TO">'Выгрузка в ФНС'!$D$7</definedName>
    <definedName name="IDEN_TO">'Выгрузка в ФНС'!$D$6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OKПО1_Xml">'Выгрузка в ФНС'!$K$3</definedName>
    <definedName name="OKПО2_Xml">'Выгрузка в ФНС'!$K$5</definedName>
    <definedName name="PATH_FOLDER">'Выгрузка в ФНС'!$D$3</definedName>
    <definedName name="SUM4">'Отчет'!$BA$153</definedName>
    <definedName name="SUM5">'Отчет'!$BO$153</definedName>
    <definedName name="SUM6">'Отчет'!$CC$153</definedName>
    <definedName name="SUM7">'Отчет'!$CQ$153</definedName>
    <definedName name="TAB_END">'Отчет'!#REF!</definedName>
    <definedName name="TAB_END.1">'Отчет'!$29:$29</definedName>
    <definedName name="TAB_END.2">'Отчет'!$59:$59</definedName>
    <definedName name="TAB_END.3">'Отчет'!$87:$87</definedName>
    <definedName name="TAB_END.4">'Отчет'!$115:$115</definedName>
    <definedName name="TAB_END.5">'Отчет'!$134:$134</definedName>
    <definedName name="TextVerFile">'Выгрузка'!$H$22</definedName>
    <definedName name="TH_PAGE">'Отчет'!#REF!</definedName>
    <definedName name="THEAD">'Отчет'!#REF!</definedName>
    <definedName name="THEAD.1">'Отчет'!$13:$15</definedName>
    <definedName name="THEAD.2">'Отчет'!$30:$32</definedName>
    <definedName name="THEAD.3">'Отчет'!$60:$62</definedName>
    <definedName name="THEAD.4">'Отчет'!$88:$90</definedName>
    <definedName name="THEAD.5">'Отчет'!$116:$118</definedName>
    <definedName name="TLINE1">'Отчет'!#REF!</definedName>
    <definedName name="TLINE1.1">'Отчет'!$16:$16</definedName>
    <definedName name="TLINE1.10">'Отчет'!$25:$25</definedName>
    <definedName name="TLINE1.100">'Отчет'!$131:$131</definedName>
    <definedName name="TLINE1.101">'Отчет'!$132:$132</definedName>
    <definedName name="TLINE1.102">'Отчет'!$133:$133</definedName>
    <definedName name="TLINE1.11">'Отчет'!$26:$26</definedName>
    <definedName name="TLINE1.12">'Отчет'!$27:$27</definedName>
    <definedName name="TLINE1.13">'Отчет'!$28:$28</definedName>
    <definedName name="TLINE1.14">'Отчет'!$33:$33</definedName>
    <definedName name="TLINE1.15">'Отчет'!$34:$34</definedName>
    <definedName name="TLINE1.16">'Отчет'!$35:$35</definedName>
    <definedName name="TLINE1.17">'Отчет'!$36:$36</definedName>
    <definedName name="TLINE1.18">'Отчет'!$37:$37</definedName>
    <definedName name="TLINE1.19">'Отчет'!$38:$38</definedName>
    <definedName name="TLINE1.2">'Отчет'!$17:$17</definedName>
    <definedName name="TLINE1.20">'Отчет'!$39:$39</definedName>
    <definedName name="TLINE1.21">'Отчет'!$40:$40</definedName>
    <definedName name="TLINE1.22">'Отчет'!$41:$41</definedName>
    <definedName name="TLINE1.23">'Отчет'!$42:$42</definedName>
    <definedName name="TLINE1.24">'Отчет'!$43:$43</definedName>
    <definedName name="TLINE1.25">'Отчет'!$44:$44</definedName>
    <definedName name="TLINE1.26">'Отчет'!$45:$45</definedName>
    <definedName name="TLINE1.27">'Отчет'!$46:$46</definedName>
    <definedName name="TLINE1.28">'Отчет'!$47:$47</definedName>
    <definedName name="TLINE1.29">'Отчет'!$48:$48</definedName>
    <definedName name="TLINE1.3">'Отчет'!$18:$18</definedName>
    <definedName name="TLINE1.30">'Отчет'!$49:$49</definedName>
    <definedName name="TLINE1.31">'Отчет'!$50:$50</definedName>
    <definedName name="TLINE1.32">'Отчет'!$51:$51</definedName>
    <definedName name="TLINE1.33">'Отчет'!$52:$52</definedName>
    <definedName name="TLINE1.34">'Отчет'!$53:$53</definedName>
    <definedName name="TLINE1.35">'Отчет'!$54:$54</definedName>
    <definedName name="TLINE1.36">'Отчет'!$55:$55</definedName>
    <definedName name="TLINE1.37">'Отчет'!$56:$56</definedName>
    <definedName name="TLINE1.38">'Отчет'!$57:$57</definedName>
    <definedName name="TLINE1.39">'Отчет'!$58:$58</definedName>
    <definedName name="TLINE1.4">'Отчет'!$19:$19</definedName>
    <definedName name="TLINE1.40">'Отчет'!$63:$63</definedName>
    <definedName name="TLINE1.41">'Отчет'!$64:$64</definedName>
    <definedName name="TLINE1.42">'Отчет'!$65:$65</definedName>
    <definedName name="TLINE1.43">'Отчет'!$66:$66</definedName>
    <definedName name="TLINE1.44">'Отчет'!$67:$67</definedName>
    <definedName name="TLINE1.45">'Отчет'!$68:$68</definedName>
    <definedName name="TLINE1.46">'Отчет'!$69:$69</definedName>
    <definedName name="TLINE1.47">'Отчет'!$70:$70</definedName>
    <definedName name="TLINE1.48">'Отчет'!$71:$71</definedName>
    <definedName name="TLINE1.49">'Отчет'!$72:$72</definedName>
    <definedName name="TLINE1.5">'Отчет'!$20:$20</definedName>
    <definedName name="TLINE1.50">'Отчет'!$73:$73</definedName>
    <definedName name="TLINE1.51">'Отчет'!$74:$74</definedName>
    <definedName name="TLINE1.52">'Отчет'!$75:$75</definedName>
    <definedName name="TLINE1.53">'Отчет'!$76:$76</definedName>
    <definedName name="TLINE1.54">'Отчет'!$77:$77</definedName>
    <definedName name="TLINE1.55">'Отчет'!$78:$78</definedName>
    <definedName name="TLINE1.56">'Отчет'!$79:$79</definedName>
    <definedName name="TLINE1.57">'Отчет'!$80:$80</definedName>
    <definedName name="TLINE1.58">'Отчет'!$81:$81</definedName>
    <definedName name="TLINE1.59">'Отчет'!$82:$82</definedName>
    <definedName name="TLINE1.6">'Отчет'!$21:$21</definedName>
    <definedName name="TLINE1.60">'Отчет'!$83:$83</definedName>
    <definedName name="TLINE1.61">'Отчет'!$84:$84</definedName>
    <definedName name="TLINE1.62">'Отчет'!$85:$85</definedName>
    <definedName name="TLINE1.63">'Отчет'!$86:$86</definedName>
    <definedName name="TLINE1.64">'Отчет'!$91:$91</definedName>
    <definedName name="TLINE1.65">'Отчет'!$92:$92</definedName>
    <definedName name="TLINE1.66">'Отчет'!$93:$93</definedName>
    <definedName name="TLINE1.67">'Отчет'!$94:$94</definedName>
    <definedName name="TLINE1.68">'Отчет'!$95:$95</definedName>
    <definedName name="TLINE1.69">'Отчет'!$96:$96</definedName>
    <definedName name="TLINE1.7">'Отчет'!$22:$22</definedName>
    <definedName name="TLINE1.70">'Отчет'!$97:$97</definedName>
    <definedName name="TLINE1.71">'Отчет'!$98:$98</definedName>
    <definedName name="TLINE1.72">'Отчет'!$99:$99</definedName>
    <definedName name="TLINE1.73">'Отчет'!$100:$100</definedName>
    <definedName name="TLINE1.74">'Отчет'!$101:$101</definedName>
    <definedName name="TLINE1.75">'Отчет'!$102:$102</definedName>
    <definedName name="TLINE1.76">'Отчет'!$103:$103</definedName>
    <definedName name="TLINE1.77">'Отчет'!$104:$104</definedName>
    <definedName name="TLINE1.78">'Отчет'!$105:$105</definedName>
    <definedName name="TLINE1.79">'Отчет'!$106:$106</definedName>
    <definedName name="TLINE1.8">'Отчет'!$23:$23</definedName>
    <definedName name="TLINE1.80">'Отчет'!$107:$107</definedName>
    <definedName name="TLINE1.81">'Отчет'!$108:$108</definedName>
    <definedName name="TLINE1.82">'Отчет'!$109:$109</definedName>
    <definedName name="TLINE1.83">'Отчет'!$110:$110</definedName>
    <definedName name="TLINE1.84">'Отчет'!$111:$111</definedName>
    <definedName name="TLINE1.85">'Отчет'!$112:$112</definedName>
    <definedName name="TLINE1.86">'Отчет'!$113:$113</definedName>
    <definedName name="TLINE1.87">'Отчет'!$114:$114</definedName>
    <definedName name="TLINE1.88">'Отчет'!$119:$119</definedName>
    <definedName name="TLINE1.89">'Отчет'!$120:$120</definedName>
    <definedName name="TLINE1.9">'Отчет'!$24:$24</definedName>
    <definedName name="TLINE1.90">'Отчет'!$121:$121</definedName>
    <definedName name="TLINE1.91">'Отчет'!$122:$122</definedName>
    <definedName name="TLINE1.92">'Отчет'!$123:$123</definedName>
    <definedName name="TLINE1.93">'Отчет'!$124:$124</definedName>
    <definedName name="TLINE1.94">'Отчет'!$125:$125</definedName>
    <definedName name="TLINE1.95">'Отчет'!$126:$126</definedName>
    <definedName name="TLINE1.96">'Отчет'!$127:$127</definedName>
    <definedName name="TLINE1.97">'Отчет'!$128:$128</definedName>
    <definedName name="TLINE1.98">'Отчет'!$129:$129</definedName>
    <definedName name="TLINE1.99">'Отчет'!$130:$130</definedName>
    <definedName name="txt_fileName">'Выгрузка'!$F$28</definedName>
    <definedName name="txtPeriod">'Выгрузка'!$K$5</definedName>
    <definedName name="ВерсПрог">'Выгрузка в ФНС'!$D$11</definedName>
    <definedName name="ВерсФорм">'Выгрузка в ФНС'!$D$12</definedName>
    <definedName name="ГБК_Xml">'Выгрузка в ФНС'!$K$6</definedName>
    <definedName name="ДатаДок">'Выгрузка в ФНС'!$D$14</definedName>
    <definedName name="ДатаОтчXml">'Выгрузка в ФНС'!$D$33</definedName>
    <definedName name="ИдФайл">'Выгрузка в ФНС'!$D$5</definedName>
    <definedName name="ИННЮЛ">'Выгрузка в ФНС'!$D$8</definedName>
    <definedName name="КНД">'Выгрузка в ФНС'!$D$13</definedName>
    <definedName name="Конец">'Отчет'!$CQ$136</definedName>
    <definedName name="КПП">'Выгрузка в ФНС'!$D$9</definedName>
    <definedName name="МФБухгалтер">'Выгрузка'!$H$11</definedName>
    <definedName name="МФВРО">'Выгрузка'!$H$8</definedName>
    <definedName name="МФВРО1">'Выгрузка'!$B$8</definedName>
    <definedName name="МФГлавБух">'Выгрузка'!$H$10</definedName>
    <definedName name="МФДатаПо">'Выгрузка'!$H$5</definedName>
    <definedName name="МФДолжность">'Выгрузка'!$H$15</definedName>
    <definedName name="МФДолжностьУполЛиц">'Выгрузка'!$H$13</definedName>
    <definedName name="МФИсполнитель">'Выгрузка'!$H$14</definedName>
    <definedName name="МФИСТ">'Выгрузка'!$H$6</definedName>
    <definedName name="МФПРД">'Выгрузка'!$H$4</definedName>
    <definedName name="МФРОД">'Выгрузка'!$H$7</definedName>
    <definedName name="МФРОД1">'Выгрузка'!$B$7</definedName>
    <definedName name="МФРуководитель">'Выгрузка'!$H$9</definedName>
    <definedName name="МФРуководительУполЛиц">'Выгрузка'!$H$12</definedName>
    <definedName name="МФТелефон">'Выгрузка'!$H$16</definedName>
    <definedName name="НаимДок_Xml">'Выгрузка в ФНС'!$D$32</definedName>
    <definedName name="НаимОрг_Xml">'Выгрузка в ФНС'!$K$7</definedName>
    <definedName name="НомКорр">'Выгрузка в ФНС'!$D$17</definedName>
    <definedName name="_xlnm.Print_Area" localSheetId="0">'Отчет'!$A$1:$DE$151</definedName>
    <definedName name="ОКЕИ_Xml">'Выгрузка в ФНС'!$K$10</definedName>
    <definedName name="ОКТМО_Xml">'Выгрузка в ФНС'!$K$4</definedName>
    <definedName name="ОтчетГодXml">'Выгрузка в ФНС'!$D$16</definedName>
    <definedName name="ПРД">'Выгрузка'!$K$10</definedName>
    <definedName name="ПРД_ЗНАЧ">'Выгрузка'!$L$6:$L$9</definedName>
    <definedName name="ПрПодп">'Выгрузка в ФНС'!$D$18</definedName>
    <definedName name="Тлф1_Xml">'Выгрузка в ФНС'!$D$22</definedName>
    <definedName name="Тлф2_Xml">'Выгрузка в ФНС'!$D$30</definedName>
    <definedName name="УплПредИмя">'Выгрузка в ФНС'!$D$28</definedName>
    <definedName name="УплПредОтч">'Выгрузка в ФНС'!$D$29</definedName>
    <definedName name="УплПредФам">'Выгрузка в ФНС'!$D$27</definedName>
    <definedName name="Учредит_Xml">'Выгрузка в ФНС'!$K$8</definedName>
    <definedName name="УчредПолн_Xml">'Выгрузка в ФНС'!$K$9</definedName>
  </definedNames>
  <calcPr fullCalcOnLoad="1"/>
</workbook>
</file>

<file path=xl/sharedStrings.xml><?xml version="1.0" encoding="utf-8"?>
<sst xmlns="http://schemas.openxmlformats.org/spreadsheetml/2006/main" count="655" uniqueCount="459">
  <si>
    <t>Руководитель</t>
  </si>
  <si>
    <t>(подпись)</t>
  </si>
  <si>
    <t>(расшифровка подписи)</t>
  </si>
  <si>
    <t>Главный бухгалтер</t>
  </si>
  <si>
    <t>Централизованная бухгалтерия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</si>
  <si>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</si>
  <si>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</si>
  <si>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</si>
  <si>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</si>
  <si>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</si>
  <si>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</si>
  <si>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</si>
  <si>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</si>
  <si>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</si>
  <si>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</si>
  <si>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</si>
  <si>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</si>
  <si>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</si>
  <si>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</si>
  <si>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</si>
  <si>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</si>
  <si>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</si>
  <si>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</si>
  <si>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</si>
  <si>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</si>
  <si>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</si>
  <si>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</si>
  <si>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</si>
  <si>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</si>
  <si>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годовая</t>
  </si>
  <si>
    <t>Код
анали-
тики</t>
  </si>
  <si>
    <t>Деятельность
с целевыми
средствами</t>
  </si>
  <si>
    <t>Итого</t>
  </si>
  <si>
    <t>C:\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</si>
  <si>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</si>
  <si>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</si>
  <si>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</si>
  <si>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</si>
  <si>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Центр.бух.: </t>
  </si>
  <si>
    <t xml:space="preserve">Должность: </t>
  </si>
  <si>
    <t xml:space="preserve">Исполнитель: </t>
  </si>
  <si>
    <t xml:space="preserve">Телефон: </t>
  </si>
  <si>
    <t>#%</t>
  </si>
  <si>
    <t>&lt;set page="Выгрузка"/&gt;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</si>
  <si>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</si>
  <si>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</si>
  <si>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</si>
  <si>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</si>
  <si>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</si>
  <si>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</si>
  <si>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</si>
  <si>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</si>
  <si>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</si>
  <si>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>&lt;/tbl&gt;</t>
  </si>
  <si>
    <t>#&amp;</t>
  </si>
  <si>
    <t>Руководитель=&lt;c name="МФРуководитель"/&gt;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</si>
  <si>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</si>
  <si>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</si>
  <si>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</si>
  <si>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Исполнитель=&lt;c name="МФИсполнитель"/&gt;</t>
  </si>
  <si>
    <t>Должность=&lt;c name="МФДолжность"/&gt;</t>
  </si>
  <si>
    <t>Тел.=&lt;c name="МФТелефон"/&gt;</t>
  </si>
  <si>
    <t>#~</t>
  </si>
  <si>
    <t>##</t>
  </si>
  <si>
    <t>КОДФ=321</t>
  </si>
  <si>
    <t>ППО=ПАРУС 8 Бухгалтерия</t>
  </si>
  <si>
    <t xml:space="preserve">  &lt;area nameLT ="AQ15" nameRB = "Конец" TypeValue = "1" StartStr = "2"/&gt;</t>
  </si>
  <si>
    <t xml:space="preserve">Гл.бух.: </t>
  </si>
  <si>
    <t>Гл.бух.=&lt;c name="МФГлавБух"/&gt;</t>
  </si>
  <si>
    <t>(телефон, e-mail)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</si>
  <si>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</si>
  <si>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</si>
  <si>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</si>
  <si>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</si>
  <si>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</si>
  <si>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</si>
  <si>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</si>
  <si>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</si>
  <si>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</si>
  <si>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</si>
  <si>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</si>
  <si>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</si>
  <si>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</si>
  <si>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</si>
  <si>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</si>
  <si>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</si>
  <si>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</si>
  <si>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</si>
  <si>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</si>
  <si>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</si>
  <si>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</si>
  <si>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</si>
  <si>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</si>
  <si>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</si>
  <si>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</si>
  <si>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</si>
  <si>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</si>
  <si>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</si>
  <si>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</si>
  <si>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</si>
  <si>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</si>
  <si>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</si>
  <si>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</si>
  <si>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</si>
  <si>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ДатаОтч</t>
  </si>
  <si>
    <t>Значение</t>
  </si>
  <si>
    <t>Дата</t>
  </si>
  <si>
    <t>Год</t>
  </si>
  <si>
    <t>Месяц</t>
  </si>
  <si>
    <t>День</t>
  </si>
  <si>
    <t>ПАРУС 8561</t>
  </si>
  <si>
    <t>0</t>
  </si>
  <si>
    <t xml:space="preserve">0 – первичный документ, 
1 – 999 – номер корректировки для корректирующего документа
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</si>
  <si>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</si>
  <si>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</si>
  <si>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</si>
  <si>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</si>
  <si>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</si>
  <si>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</si>
  <si>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</si>
  <si>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</si>
  <si>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</si>
  <si>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Дата, на которую сформирован документ</t>
  </si>
  <si>
    <t>NO_BOUCHR7</t>
  </si>
  <si>
    <t>Признак лица, подписавшего документ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</si>
  <si>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</si>
  <si>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</si>
  <si>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</si>
  <si>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</si>
  <si>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</si>
  <si>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 xml:space="preserve">Наименование документа, подтверждающего полномочия представителя </t>
  </si>
  <si>
    <t>НаимДок</t>
  </si>
  <si>
    <t>Ууполномоченный представитель (Email)</t>
  </si>
  <si>
    <t xml:space="preserve">по ОКТМО </t>
  </si>
  <si>
    <t xml:space="preserve">ИНН </t>
  </si>
  <si>
    <t>ОКТМО</t>
  </si>
  <si>
    <t>Деятельность по
государственному
заданию</t>
  </si>
  <si>
    <t>Приносящая
доход
деятельность</t>
  </si>
  <si>
    <t>Дополнительные реквизиты</t>
  </si>
  <si>
    <t xml:space="preserve">Периодичность: </t>
  </si>
  <si>
    <t xml:space="preserve">Регламентная дата: </t>
  </si>
  <si>
    <t xml:space="preserve">ФИО руководителя: </t>
  </si>
  <si>
    <t xml:space="preserve">ФИО руководителя (уполномоченного лица): </t>
  </si>
  <si>
    <t xml:space="preserve">Должность руководителя (уполномоченного лица): </t>
  </si>
  <si>
    <t xml:space="preserve">ФИО исполнителя: </t>
  </si>
  <si>
    <t>Должность исполнителя:</t>
  </si>
  <si>
    <t xml:space="preserve">Телефон исполнителя: </t>
  </si>
  <si>
    <t>ФИО гл. бухгалтера</t>
  </si>
  <si>
    <t>Обозначение</t>
  </si>
  <si>
    <t>Пояснение</t>
  </si>
  <si>
    <t>ПЕРИОДИЧНОСТЬ</t>
  </si>
  <si>
    <t>Y</t>
  </si>
  <si>
    <t>Название</t>
  </si>
  <si>
    <t>M</t>
  </si>
  <si>
    <t>M - месячная</t>
  </si>
  <si>
    <t>Q</t>
  </si>
  <si>
    <t>Q - квартальная</t>
  </si>
  <si>
    <t>Y - годовая</t>
  </si>
  <si>
    <t>R</t>
  </si>
  <si>
    <t>R - реорганизация</t>
  </si>
  <si>
    <t>Глава реорганизуемой организации</t>
  </si>
  <si>
    <t xml:space="preserve">РОД: </t>
  </si>
  <si>
    <t>Вид реорганизационной отчетности</t>
  </si>
  <si>
    <t xml:space="preserve">ВРО: </t>
  </si>
  <si>
    <t>&lt;c name="МФРОД1"/&gt;</t>
  </si>
  <si>
    <t>&lt;c name="МФВРО1"/&gt;</t>
  </si>
  <si>
    <t xml:space="preserve"> Каталог:</t>
  </si>
  <si>
    <t xml:space="preserve"> Номер версии текстового файла:</t>
  </si>
  <si>
    <t xml:space="preserve"> Номер версии архивного файла:</t>
  </si>
  <si>
    <t xml:space="preserve"> Архивный файл:</t>
  </si>
  <si>
    <t xml:space="preserve"> Текстовый файл:</t>
  </si>
  <si>
    <t>01</t>
  </si>
  <si>
    <t>Глава министерства, ведомства:</t>
  </si>
  <si>
    <t>доп. значения для выгрузки</t>
  </si>
  <si>
    <t>1</t>
  </si>
  <si>
    <t>ОТЧЕТ О ФИНАНСОВЫХ РЕЗУЛЬТАТАХ ДЕЯТЕЛЬНОСТИ УЧРЕЖДЕНИЯ</t>
  </si>
  <si>
    <t>5.05</t>
  </si>
  <si>
    <t>(наименование, ОГРН, ИНН, КПП, местонахождение)</t>
  </si>
  <si>
    <t>&lt;set page="Отчет" tblEmptyCell="0"/&gt;</t>
  </si>
  <si>
    <t>3 - месячная, 4 - квартальная, 5 - годовая, 6 - реорганизация</t>
  </si>
  <si>
    <t>Вид реорганизационной отчетности. Принимает значения: 1- Разделительная, 2 - Ликвидационная</t>
  </si>
  <si>
    <t>3-значный код главы министерства, ведомства, в случае реорганизации код главы министерства, ведомства кому перешли функции реорганизуемого.
21-значный код субъекта отчетности ПУиО ЭБ.</t>
  </si>
  <si>
    <t>Код главы реорганизуемой организации, т.е. организации, которая подвергается реорганизации – "родителя" (см. Приложение 7, графа 1).</t>
  </si>
  <si>
    <t>Регламентная дата, на которую предоставляется отчетность в формате ДД.ММ.ГГГГ (ДД – день, ММ – месяц, ГГГГ – год.) Инициализируется датой составления отчетности из кодовой части.</t>
  </si>
  <si>
    <t>383</t>
  </si>
  <si>
    <t>(в ред. Приказа Минфина России от 30.11.2018 № 243н)</t>
  </si>
  <si>
    <t>(стр.301 - стр.302) - (стр.310 + стр.400)</t>
  </si>
  <si>
    <t>Января</t>
  </si>
  <si>
    <t>19</t>
  </si>
  <si>
    <t>УФК по Белгородской области (УФ и БП Ракитянского района,МДОУ Детский сад №3")</t>
  </si>
  <si>
    <t>01.01.2019</t>
  </si>
  <si>
    <t>3116004641</t>
  </si>
  <si>
    <t>14648151051</t>
  </si>
  <si>
    <t>Даниленко Г.И.</t>
  </si>
  <si>
    <t>Мариничева Е.И.</t>
  </si>
  <si>
    <t>11</t>
  </si>
  <si>
    <t>Февраля</t>
  </si>
  <si>
    <t>Доходы (стр.030 + стр.040 + стр.050 + стр.060 + стр.090 + стр.100)</t>
  </si>
  <si>
    <t>010</t>
  </si>
  <si>
    <t>100</t>
  </si>
  <si>
    <t>Доходы от собственности</t>
  </si>
  <si>
    <t>030</t>
  </si>
  <si>
    <t>120</t>
  </si>
  <si>
    <t>Доходы от оказания платных услуг (работ), компенсаций затрат</t>
  </si>
  <si>
    <t>040</t>
  </si>
  <si>
    <t>130</t>
  </si>
  <si>
    <t>Штрафы, пени, неустойки, возмещения ущерба</t>
  </si>
  <si>
    <t>050</t>
  </si>
  <si>
    <t>140</t>
  </si>
  <si>
    <t>Безвозмездные поступления от бюджетов</t>
  </si>
  <si>
    <t>060</t>
  </si>
  <si>
    <t>150</t>
  </si>
  <si>
    <t>в том числе:
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</si>
  <si>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</si>
  <si>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</si>
  <si>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</si>
  <si>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</si>
  <si>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</si>
  <si>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</si>
  <si>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</si>
  <si>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170</t>
  </si>
  <si>
    <t>из них:
доходы от переоценки активов</t>
  </si>
  <si>
    <t>091</t>
  </si>
  <si>
    <t>171</t>
  </si>
  <si>
    <t>доходы от реализации активов</t>
  </si>
  <si>
    <t>092</t>
  </si>
  <si>
    <t>172</t>
  </si>
  <si>
    <t>из них:
доходы от реализации нефинансовых активов</t>
  </si>
  <si>
    <t>093</t>
  </si>
  <si>
    <t>доходы от реализации финансовых активов</t>
  </si>
  <si>
    <t>096</t>
  </si>
  <si>
    <t>чрезвычайные доходы от операций с активами</t>
  </si>
  <si>
    <t>099</t>
  </si>
  <si>
    <t>173</t>
  </si>
  <si>
    <t>Форма 0503721  с.2</t>
  </si>
  <si>
    <t>Прочие доходы</t>
  </si>
  <si>
    <t>180</t>
  </si>
  <si>
    <t>из них:
субсидии</t>
  </si>
  <si>
    <t>101</t>
  </si>
  <si>
    <t>183</t>
  </si>
  <si>
    <t>субсидии на осуществление капитальных вложений</t>
  </si>
  <si>
    <t>102</t>
  </si>
  <si>
    <t>184</t>
  </si>
  <si>
    <t>иные трансферты</t>
  </si>
  <si>
    <t>103</t>
  </si>
  <si>
    <t>189</t>
  </si>
  <si>
    <t>иные прочие доходы</t>
  </si>
  <si>
    <t>104</t>
  </si>
  <si>
    <t>Расходы (стр.160 + стр.170 + стр.190 + стр.210 + стр.230 + стр.240 + стр.250 + стр.260)</t>
  </si>
  <si>
    <t>200</t>
  </si>
  <si>
    <t>Оплата труда и начисления на выплаты по оплате труда</t>
  </si>
  <si>
    <t>160</t>
  </si>
  <si>
    <t>210</t>
  </si>
  <si>
    <t>в том числе:
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</si>
  <si>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</si>
  <si>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</si>
  <si>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</si>
  <si>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</si>
  <si>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</si>
  <si>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</si>
  <si>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</si>
  <si>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</si>
  <si>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Оплата работ, услуг</t>
  </si>
  <si>
    <t>220</t>
  </si>
  <si>
    <t>в том числе:
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</si>
  <si>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</si>
  <si>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</si>
  <si>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</si>
  <si>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</si>
  <si>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</si>
  <si>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</si>
  <si>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</si>
  <si>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</si>
  <si>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</si>
  <si>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</si>
  <si>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</si>
  <si>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</si>
  <si>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</si>
  <si>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</si>
  <si>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</si>
  <si>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</si>
  <si>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</si>
  <si>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в том числе:
обслуживание долговых обязательств учреждения</t>
  </si>
  <si>
    <t>193</t>
  </si>
  <si>
    <t>233</t>
  </si>
  <si>
    <t>процентные расходы по обязательствам</t>
  </si>
  <si>
    <t>194</t>
  </si>
  <si>
    <t>234</t>
  </si>
  <si>
    <t>Безвозмездные перечисления организациям</t>
  </si>
  <si>
    <t>240</t>
  </si>
  <si>
    <t>в том числе:
безвозмездные перечисления государственным и муниципальным организациям</t>
  </si>
  <si>
    <t>241</t>
  </si>
  <si>
    <t>безвозмездные перечисления организациям, за исключением государственных и муниципальных организаций</t>
  </si>
  <si>
    <t>242</t>
  </si>
  <si>
    <t>Безвозмездные перечисления бюджетам</t>
  </si>
  <si>
    <t>250</t>
  </si>
  <si>
    <t>в том числе:
перечисления наднациональным организациям и правительствам иностранных государств</t>
  </si>
  <si>
    <t>232</t>
  </si>
  <si>
    <t>252</t>
  </si>
  <si>
    <t>перечисления международным организациям</t>
  </si>
  <si>
    <t>253</t>
  </si>
  <si>
    <t>Форма 0503721  с.3</t>
  </si>
  <si>
    <t>Социальное обеспечение</t>
  </si>
  <si>
    <t>260</t>
  </si>
  <si>
    <t>в том числе:
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</si>
  <si>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</si>
  <si>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</si>
  <si>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</si>
  <si>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</si>
  <si>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</si>
  <si>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</si>
  <si>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>Расходы по операциям с активами</t>
  </si>
  <si>
    <t>270</t>
  </si>
  <si>
    <t>из них:
амортизация основных средств и нематериальных активов</t>
  </si>
  <si>
    <t>261</t>
  </si>
  <si>
    <t>271</t>
  </si>
  <si>
    <t>расходование материальных запасов</t>
  </si>
  <si>
    <t>264</t>
  </si>
  <si>
    <t>272</t>
  </si>
  <si>
    <t>чрезвычайные расходы по операциям с активами</t>
  </si>
  <si>
    <t>269</t>
  </si>
  <si>
    <t>273</t>
  </si>
  <si>
    <t>Чистый операционный результат (стр.301 - стр.302); (стр.310 + стр.400)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</si>
  <si>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</si>
  <si>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</si>
  <si>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</si>
  <si>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</si>
  <si>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</si>
  <si>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стр.370 + стр.380 + стр.390)</t>
  </si>
  <si>
    <t>310</t>
  </si>
  <si>
    <t>Чистое поступление основных средств</t>
  </si>
  <si>
    <t>320</t>
  </si>
  <si>
    <t>в том числе:
увеличение стоимости основных средств</t>
  </si>
  <si>
    <t>321</t>
  </si>
  <si>
    <t>уменьшение стоимости основных средств</t>
  </si>
  <si>
    <t>322</t>
  </si>
  <si>
    <t>41X</t>
  </si>
  <si>
    <t>Чистое поступление нематериальных активов</t>
  </si>
  <si>
    <t>330</t>
  </si>
  <si>
    <t>в том числе:
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</si>
  <si>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</si>
  <si>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</si>
  <si>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</si>
  <si>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42X</t>
  </si>
  <si>
    <t>Чистое поступление непроизведенных активов</t>
  </si>
  <si>
    <t>350</t>
  </si>
  <si>
    <t>в том числе:
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</si>
  <si>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</si>
  <si>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</si>
  <si>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</si>
  <si>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43X</t>
  </si>
  <si>
    <t>Чистое поступление материальных запасов</t>
  </si>
  <si>
    <t>360</t>
  </si>
  <si>
    <t>в том числе:
увеличение стоимости материальных запасов</t>
  </si>
  <si>
    <t>361</t>
  </si>
  <si>
    <t>340</t>
  </si>
  <si>
    <t>уменьшение стоимости материальных запасов</t>
  </si>
  <si>
    <t>362</t>
  </si>
  <si>
    <t>440</t>
  </si>
  <si>
    <t>Форма 0503721  с.4</t>
  </si>
  <si>
    <t>Чистое поступление прав пользования активом</t>
  </si>
  <si>
    <t>370</t>
  </si>
  <si>
    <t>в том числе:
увеличение стоимости прав пользования активом</t>
  </si>
  <si>
    <t>371</t>
  </si>
  <si>
    <t>уменьшение стоимости прав пользования активом</t>
  </si>
  <si>
    <t>372</t>
  </si>
  <si>
    <t>450</t>
  </si>
  <si>
    <t>Чистое изменение затрат на изготовление готовой продукции (работ, услуг)</t>
  </si>
  <si>
    <t>380</t>
  </si>
  <si>
    <t>в том числе:
увеличение затрат</t>
  </si>
  <si>
    <t>381</t>
  </si>
  <si>
    <t>X</t>
  </si>
  <si>
    <t>уменьшение затрат</t>
  </si>
  <si>
    <t>382</t>
  </si>
  <si>
    <t>Чистое изменение расходов будущих периодов</t>
  </si>
  <si>
    <t>390</t>
  </si>
  <si>
    <t>Операции с финансовыми активами и обязательствами (стр.410 - стр.510)</t>
  </si>
  <si>
    <t>400</t>
  </si>
  <si>
    <t>Операции с финансовыми активами (стр.420 + стр.430 + стр.440 + стр.460 + стр.470 + стр.480)</t>
  </si>
  <si>
    <t>410</t>
  </si>
  <si>
    <t>Чистое поступление средств учреждений</t>
  </si>
  <si>
    <t>420</t>
  </si>
  <si>
    <t>в том числе:
поступление средств</t>
  </si>
  <si>
    <t>421</t>
  </si>
  <si>
    <t>510</t>
  </si>
  <si>
    <t>выбытие средств</t>
  </si>
  <si>
    <t>422</t>
  </si>
  <si>
    <t>610</t>
  </si>
  <si>
    <t>Чистое поступление ценных бумаг, кроме акций</t>
  </si>
  <si>
    <t>430</t>
  </si>
  <si>
    <t>в том числе:
увеличение стоимости ценных бумаг, кроме акций и иных форм участия в капитале</t>
  </si>
  <si>
    <t>431</t>
  </si>
  <si>
    <t>520</t>
  </si>
  <si>
    <t>уменьшение стоимости ценных бумаг, кроме акций и иных форм участия в капитале</t>
  </si>
  <si>
    <t>432</t>
  </si>
  <si>
    <t>620</t>
  </si>
  <si>
    <t>Чистое поступление акций и иных форм участия в капитале</t>
  </si>
  <si>
    <t>в том числе:
увеличение стоимости акций и иных форм участия в капитале</t>
  </si>
  <si>
    <t>441</t>
  </si>
  <si>
    <t>530</t>
  </si>
  <si>
    <t>уменьшение стоимости акций и иных форм участия в капитале</t>
  </si>
  <si>
    <t>442</t>
  </si>
  <si>
    <t>630</t>
  </si>
  <si>
    <t>Чистое предоставление займов (ссуд)</t>
  </si>
  <si>
    <t>460</t>
  </si>
  <si>
    <t>в том числе:
увеличение задолженности по предоставленным займам (ссудам)</t>
  </si>
  <si>
    <t>461</t>
  </si>
  <si>
    <t>540</t>
  </si>
  <si>
    <t>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</si>
  <si>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</si>
  <si>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</si>
  <si>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</si>
  <si>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</si>
  <si>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>в том числе:
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</si>
  <si>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</si>
  <si>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</si>
  <si>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</si>
  <si>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</si>
  <si>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</si>
  <si>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Форма 0503721  с.5</t>
  </si>
  <si>
    <t>Чистое увеличение дебиторской задолженности</t>
  </si>
  <si>
    <t>480</t>
  </si>
  <si>
    <t>в том числе:
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</si>
  <si>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</si>
  <si>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</si>
  <si>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</si>
  <si>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</si>
  <si>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</si>
  <si>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Операции с обязательствами (стр.520 + стр.530 + стр.540 + стр.550 + стр.560)</t>
  </si>
  <si>
    <t>Чистое увеличение задолженности по привлечениям перед резидентами</t>
  </si>
  <si>
    <t>в том числе:
увеличение задолженности по привлечениям перед резидентами</t>
  </si>
  <si>
    <t>521</t>
  </si>
  <si>
    <t>710</t>
  </si>
  <si>
    <t>уменьшение задолженности по привлечениям перед резидентами</t>
  </si>
  <si>
    <t>522</t>
  </si>
  <si>
    <t>810</t>
  </si>
  <si>
    <t>Чистое увеличение задолженности по привлечениям перед нерезидентами</t>
  </si>
  <si>
    <t>в том числе:
увеличение задолженности по привлечениям перед нерезедентами</t>
  </si>
  <si>
    <t>531</t>
  </si>
  <si>
    <t>720</t>
  </si>
  <si>
    <t>уменьшение задолженности по привлечениям перед нерезидентами</t>
  </si>
  <si>
    <t>532</t>
  </si>
  <si>
    <t>820</t>
  </si>
  <si>
    <t>Чистое увеличение прочей кредиторской задолженности</t>
  </si>
  <si>
    <t>в том числе:
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</si>
  <si>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</si>
  <si>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</si>
  <si>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</si>
  <si>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</si>
  <si>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</si>
  <si>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Чистое изменение доходов будущих периодов</t>
  </si>
  <si>
    <t>Чистое изменение резервов предстоящих расходов</t>
  </si>
  <si>
    <t>2018</t>
  </si>
  <si>
    <t>311601001</t>
  </si>
  <si>
    <t>Даниленко</t>
  </si>
  <si>
    <t>Галина</t>
  </si>
  <si>
    <t>Ивановна</t>
  </si>
  <si>
    <t>Мариничева</t>
  </si>
  <si>
    <t>Елена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</si>
</sst>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;\ \-\ #,##0.00;"/>
    <numFmt numFmtId="174" formatCode="#"/>
    <numFmt numFmtId="175" formatCode="ddmmyy"/>
    <numFmt numFmtId="176" formatCode="#,##0.00;\ \-\ #,##0.00;\ &quot;&quot;"/>
  </numFmts>
  <fonts count="47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7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0" fillId="0" borderId="12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left" vertical="top"/>
    </xf>
    <xf numFmtId="49" fontId="0" fillId="33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49" fontId="0" fillId="0" borderId="11" xfId="0" applyNumberFormat="1" applyBorder="1" applyAlignment="1">
      <alignment horizontal="left" vertical="top"/>
    </xf>
    <xf numFmtId="0" fontId="5" fillId="35" borderId="16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6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left"/>
    </xf>
    <xf numFmtId="0" fontId="8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14" fontId="0" fillId="37" borderId="11" xfId="0" applyNumberFormat="1" applyFill="1" applyBorder="1" applyAlignment="1">
      <alignment horizontal="right"/>
    </xf>
    <xf numFmtId="174" fontId="0" fillId="37" borderId="11" xfId="0" applyNumberFormat="1" applyFill="1" applyBorder="1" applyAlignment="1">
      <alignment horizontal="right"/>
    </xf>
    <xf numFmtId="0" fontId="0" fillId="37" borderId="17" xfId="0" applyNumberFormat="1" applyFill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38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49" fontId="0" fillId="0" borderId="11" xfId="0" applyNumberFormat="1" applyFont="1" applyBorder="1" applyAlignment="1">
      <alignment horizontal="left" wrapText="1"/>
    </xf>
    <xf numFmtId="49" fontId="0" fillId="37" borderId="11" xfId="0" applyNumberFormat="1" applyFill="1" applyBorder="1" applyAlignment="1">
      <alignment horizontal="right"/>
    </xf>
    <xf numFmtId="0" fontId="5" fillId="36" borderId="0" xfId="0" applyFont="1" applyFill="1" applyBorder="1" applyAlignment="1">
      <alignment/>
    </xf>
    <xf numFmtId="0" fontId="0" fillId="38" borderId="11" xfId="0" applyFill="1" applyBorder="1" applyAlignment="1">
      <alignment/>
    </xf>
    <xf numFmtId="175" fontId="0" fillId="0" borderId="0" xfId="0" applyNumberFormat="1" applyAlignment="1">
      <alignment/>
    </xf>
    <xf numFmtId="0" fontId="0" fillId="35" borderId="21" xfId="0" applyFont="1" applyFill="1" applyBorder="1" applyAlignment="1">
      <alignment horizontal="left"/>
    </xf>
    <xf numFmtId="0" fontId="0" fillId="35" borderId="0" xfId="0" applyFill="1" applyBorder="1" applyAlignment="1">
      <alignment/>
    </xf>
    <xf numFmtId="0" fontId="4" fillId="37" borderId="12" xfId="0" applyFont="1" applyFill="1" applyBorder="1" applyAlignment="1">
      <alignment horizontal="left" vertical="center"/>
    </xf>
    <xf numFmtId="0" fontId="0" fillId="37" borderId="10" xfId="0" applyFill="1" applyBorder="1" applyAlignment="1">
      <alignment/>
    </xf>
    <xf numFmtId="0" fontId="0" fillId="37" borderId="18" xfId="0" applyFill="1" applyBorder="1" applyAlignment="1">
      <alignment/>
    </xf>
    <xf numFmtId="0" fontId="0" fillId="35" borderId="21" xfId="0" applyFill="1" applyBorder="1" applyAlignment="1">
      <alignment/>
    </xf>
    <xf numFmtId="0" fontId="5" fillId="35" borderId="21" xfId="0" applyFont="1" applyFill="1" applyBorder="1" applyAlignment="1">
      <alignment horizontal="right"/>
    </xf>
    <xf numFmtId="0" fontId="0" fillId="35" borderId="21" xfId="0" applyFont="1" applyFill="1" applyBorder="1" applyAlignment="1">
      <alignment/>
    </xf>
    <xf numFmtId="0" fontId="5" fillId="35" borderId="22" xfId="0" applyFont="1" applyFill="1" applyBorder="1" applyAlignment="1">
      <alignment horizontal="right"/>
    </xf>
    <xf numFmtId="49" fontId="4" fillId="37" borderId="11" xfId="0" applyNumberFormat="1" applyFont="1" applyFill="1" applyBorder="1" applyAlignment="1">
      <alignment horizontal="left" vertical="center"/>
    </xf>
    <xf numFmtId="0" fontId="4" fillId="37" borderId="12" xfId="0" applyNumberFormat="1" applyFont="1" applyFill="1" applyBorder="1" applyAlignment="1">
      <alignment horizontal="left" vertical="center"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right" vertical="top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 indent="1"/>
    </xf>
    <xf numFmtId="0" fontId="2" fillId="0" borderId="29" xfId="0" applyFont="1" applyBorder="1" applyAlignment="1">
      <alignment horizontal="center" vertical="justify"/>
    </xf>
    <xf numFmtId="0" fontId="1" fillId="0" borderId="27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 wrapText="1"/>
    </xf>
    <xf numFmtId="49" fontId="1" fillId="0" borderId="32" xfId="0" applyNumberFormat="1" applyFont="1" applyBorder="1" applyAlignment="1">
      <alignment horizontal="center" wrapText="1"/>
    </xf>
    <xf numFmtId="49" fontId="1" fillId="0" borderId="33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14" fontId="1" fillId="0" borderId="34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35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36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wrapText="1"/>
    </xf>
    <xf numFmtId="49" fontId="1" fillId="0" borderId="38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39" xfId="0" applyNumberFormat="1" applyFont="1" applyBorder="1" applyAlignment="1">
      <alignment horizontal="center" wrapText="1"/>
    </xf>
    <xf numFmtId="49" fontId="1" fillId="0" borderId="34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35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3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176" fontId="1" fillId="0" borderId="12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37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wrapText="1"/>
    </xf>
    <xf numFmtId="49" fontId="1" fillId="0" borderId="41" xfId="0" applyNumberFormat="1" applyFont="1" applyBorder="1" applyAlignment="1">
      <alignment horizontal="center" wrapText="1"/>
    </xf>
    <xf numFmtId="49" fontId="1" fillId="0" borderId="4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left" wrapText="1"/>
    </xf>
    <xf numFmtId="49" fontId="11" fillId="0" borderId="47" xfId="0" applyNumberFormat="1" applyFont="1" applyBorder="1" applyAlignment="1">
      <alignment horizontal="left" wrapText="1"/>
    </xf>
    <xf numFmtId="49" fontId="1" fillId="0" borderId="3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right"/>
    </xf>
    <xf numFmtId="49" fontId="12" fillId="0" borderId="48" xfId="0" applyNumberFormat="1" applyFont="1" applyBorder="1" applyAlignment="1">
      <alignment horizontal="left" wrapText="1" indent="1"/>
    </xf>
    <xf numFmtId="49" fontId="12" fillId="0" borderId="49" xfId="0" applyNumberFormat="1" applyFont="1" applyBorder="1" applyAlignment="1">
      <alignment horizontal="left" wrapText="1" indent="1"/>
    </xf>
    <xf numFmtId="49" fontId="1" fillId="0" borderId="48" xfId="0" applyNumberFormat="1" applyFont="1" applyBorder="1" applyAlignment="1">
      <alignment horizontal="left" wrapText="1" indent="2"/>
    </xf>
    <xf numFmtId="49" fontId="1" fillId="0" borderId="49" xfId="0" applyNumberFormat="1" applyFont="1" applyBorder="1" applyAlignment="1">
      <alignment horizontal="left" wrapText="1" indent="2"/>
    </xf>
    <xf numFmtId="49" fontId="1" fillId="0" borderId="48" xfId="0" applyNumberFormat="1" applyFont="1" applyBorder="1" applyAlignment="1">
      <alignment horizontal="left" wrapText="1" indent="3"/>
    </xf>
    <xf numFmtId="49" fontId="1" fillId="0" borderId="49" xfId="0" applyNumberFormat="1" applyFont="1" applyBorder="1" applyAlignment="1">
      <alignment horizontal="left" wrapText="1" indent="3"/>
    </xf>
    <xf numFmtId="0" fontId="1" fillId="0" borderId="2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49" fontId="12" fillId="0" borderId="46" xfId="0" applyNumberFormat="1" applyFont="1" applyBorder="1" applyAlignment="1">
      <alignment horizontal="left" wrapText="1" indent="1"/>
    </xf>
    <xf numFmtId="49" fontId="12" fillId="0" borderId="47" xfId="0" applyNumberFormat="1" applyFont="1" applyBorder="1" applyAlignment="1">
      <alignment horizontal="left" wrapText="1" indent="1"/>
    </xf>
    <xf numFmtId="49" fontId="11" fillId="0" borderId="48" xfId="0" applyNumberFormat="1" applyFont="1" applyBorder="1" applyAlignment="1">
      <alignment horizontal="left" wrapText="1"/>
    </xf>
    <xf numFmtId="49" fontId="11" fillId="0" borderId="49" xfId="0" applyNumberFormat="1" applyFont="1" applyBorder="1" applyAlignment="1">
      <alignment horizontal="left" wrapText="1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0" fillId="0" borderId="17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5" fillId="35" borderId="13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 wrapText="1"/>
    </xf>
    <xf numFmtId="0" fontId="5" fillId="35" borderId="14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35" borderId="54" xfId="0" applyFont="1" applyFill="1" applyBorder="1" applyAlignment="1">
      <alignment horizontal="center"/>
    </xf>
    <xf numFmtId="0" fontId="5" fillId="35" borderId="50" xfId="0" applyFont="1" applyFill="1" applyBorder="1" applyAlignment="1">
      <alignment horizontal="center"/>
    </xf>
    <xf numFmtId="0" fontId="5" fillId="35" borderId="55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53"/>
  <sheetViews>
    <sheetView showGridLines="0" tabSelected="1" zoomScalePageLayoutView="0" workbookViewId="0" topLeftCell="H1">
      <selection activeCell="A1" sqref="A1:IV16384"/>
    </sheetView>
  </sheetViews>
  <sheetFormatPr defaultColWidth="1.37890625" defaultRowHeight="12.75"/>
  <cols>
    <col min="1" max="42" width="1.37890625" style="1" customWidth="1"/>
    <col min="43" max="43" width="1.37890625" style="1" hidden="1" customWidth="1"/>
    <col min="44" max="99" width="1.37890625" style="1" customWidth="1"/>
    <col min="100" max="16384" width="1.37890625" style="1" customWidth="1"/>
  </cols>
  <sheetData>
    <row r="1" spans="2:109" ht="14.2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77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DE1" s="78" t="s">
        <v>185</v>
      </c>
    </row>
    <row r="2" spans="2:109" ht="13.5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77" t="s">
        <v>175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91" t="s">
        <v>10</v>
      </c>
      <c r="CV2" s="91"/>
      <c r="CW2" s="91"/>
      <c r="CX2" s="91"/>
      <c r="CY2" s="91"/>
      <c r="CZ2" s="91"/>
      <c r="DA2" s="91"/>
      <c r="DB2" s="91"/>
      <c r="DC2" s="91"/>
      <c r="DD2" s="91"/>
      <c r="DE2" s="91"/>
    </row>
    <row r="3" spans="93:109" ht="13.5" customHeight="1">
      <c r="CO3" s="7"/>
      <c r="CP3" s="7"/>
      <c r="CQ3" s="7"/>
      <c r="CR3" s="7"/>
      <c r="CS3" s="7"/>
      <c r="CT3" s="5" t="s">
        <v>11</v>
      </c>
      <c r="CU3" s="92" t="s">
        <v>28</v>
      </c>
      <c r="CV3" s="93"/>
      <c r="CW3" s="93"/>
      <c r="CX3" s="93"/>
      <c r="CY3" s="93"/>
      <c r="CZ3" s="93"/>
      <c r="DA3" s="93"/>
      <c r="DB3" s="93"/>
      <c r="DC3" s="93"/>
      <c r="DD3" s="93"/>
      <c r="DE3" s="94"/>
    </row>
    <row r="4" spans="34:109" ht="13.5" customHeight="1">
      <c r="AH4" s="5" t="s">
        <v>12</v>
      </c>
      <c r="AI4" s="95" t="s">
        <v>171</v>
      </c>
      <c r="AJ4" s="95"/>
      <c r="AK4" s="95"/>
      <c r="AL4" s="85" t="s">
        <v>187</v>
      </c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Z4" s="96" t="s">
        <v>13</v>
      </c>
      <c r="BA4" s="96"/>
      <c r="BB4" s="85" t="s">
        <v>188</v>
      </c>
      <c r="BC4" s="85"/>
      <c r="BD4" s="85"/>
      <c r="BE4" s="2" t="s">
        <v>9</v>
      </c>
      <c r="CO4" s="7"/>
      <c r="CP4" s="7"/>
      <c r="CQ4" s="7"/>
      <c r="CR4" s="7"/>
      <c r="CS4" s="7"/>
      <c r="CT4" s="5" t="s">
        <v>14</v>
      </c>
      <c r="CU4" s="97" t="s">
        <v>190</v>
      </c>
      <c r="CV4" s="98"/>
      <c r="CW4" s="98"/>
      <c r="CX4" s="98"/>
      <c r="CY4" s="98"/>
      <c r="CZ4" s="98"/>
      <c r="DA4" s="98"/>
      <c r="DB4" s="98"/>
      <c r="DC4" s="98"/>
      <c r="DD4" s="98"/>
      <c r="DE4" s="99"/>
    </row>
    <row r="5" spans="1:109" ht="18.75" customHeight="1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00" t="s">
        <v>189</v>
      </c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O5" s="7"/>
      <c r="CP5" s="7"/>
      <c r="CQ5" s="7"/>
      <c r="CR5" s="7"/>
      <c r="CS5" s="7"/>
      <c r="CT5" s="5" t="s">
        <v>15</v>
      </c>
      <c r="CU5" s="105"/>
      <c r="CV5" s="106"/>
      <c r="CW5" s="106"/>
      <c r="CX5" s="106"/>
      <c r="CY5" s="106"/>
      <c r="CZ5" s="106"/>
      <c r="DA5" s="106"/>
      <c r="DB5" s="106"/>
      <c r="DC5" s="106"/>
      <c r="DD5" s="106"/>
      <c r="DE5" s="107"/>
    </row>
    <row r="6" spans="1:109" ht="13.5" customHeight="1">
      <c r="A6" s="7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O6" s="7"/>
      <c r="CP6" s="7"/>
      <c r="CQ6" s="7"/>
      <c r="CR6" s="7"/>
      <c r="CS6" s="7"/>
      <c r="CT6" s="5" t="s">
        <v>134</v>
      </c>
      <c r="CU6" s="102" t="s">
        <v>191</v>
      </c>
      <c r="CV6" s="103"/>
      <c r="CW6" s="103"/>
      <c r="CX6" s="103"/>
      <c r="CY6" s="103"/>
      <c r="CZ6" s="103"/>
      <c r="DA6" s="103"/>
      <c r="DB6" s="103"/>
      <c r="DC6" s="103"/>
      <c r="DD6" s="103"/>
      <c r="DE6" s="104"/>
    </row>
    <row r="7" spans="1:109" ht="13.5" customHeight="1">
      <c r="A7" s="7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T7" s="5" t="s">
        <v>133</v>
      </c>
      <c r="CU7" s="102" t="s">
        <v>192</v>
      </c>
      <c r="CV7" s="103"/>
      <c r="CW7" s="103"/>
      <c r="CX7" s="103"/>
      <c r="CY7" s="103"/>
      <c r="CZ7" s="103"/>
      <c r="DA7" s="103"/>
      <c r="DB7" s="103"/>
      <c r="DC7" s="103"/>
      <c r="DD7" s="103"/>
      <c r="DE7" s="104"/>
    </row>
    <row r="8" spans="98:109" ht="13.5" customHeight="1">
      <c r="CT8" s="5" t="s">
        <v>15</v>
      </c>
      <c r="CU8" s="108"/>
      <c r="CV8" s="109"/>
      <c r="CW8" s="109"/>
      <c r="CX8" s="109"/>
      <c r="CY8" s="109"/>
      <c r="CZ8" s="109"/>
      <c r="DA8" s="109"/>
      <c r="DB8" s="109"/>
      <c r="DC8" s="109"/>
      <c r="DD8" s="109"/>
      <c r="DE8" s="110"/>
    </row>
    <row r="9" spans="1:109" ht="13.5" customHeight="1">
      <c r="A9" s="7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R9" s="82"/>
      <c r="CT9" s="5" t="s">
        <v>134</v>
      </c>
      <c r="CU9" s="113"/>
      <c r="CV9" s="114"/>
      <c r="CW9" s="114"/>
      <c r="CX9" s="114"/>
      <c r="CY9" s="114"/>
      <c r="CZ9" s="114"/>
      <c r="DA9" s="114"/>
      <c r="DB9" s="114"/>
      <c r="DC9" s="114"/>
      <c r="DD9" s="114"/>
      <c r="DE9" s="115"/>
    </row>
    <row r="10" spans="1:109" ht="14.25" customHeight="1">
      <c r="A10" s="7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O10" s="7"/>
      <c r="CP10" s="7"/>
      <c r="CQ10" s="7"/>
      <c r="CR10" s="7"/>
      <c r="CS10" s="7"/>
      <c r="CT10" s="5" t="s">
        <v>20</v>
      </c>
      <c r="CU10" s="108"/>
      <c r="CV10" s="109"/>
      <c r="CW10" s="109"/>
      <c r="CX10" s="109"/>
      <c r="CY10" s="109"/>
      <c r="CZ10" s="109"/>
      <c r="DA10" s="109"/>
      <c r="DB10" s="109"/>
      <c r="DC10" s="109"/>
      <c r="DD10" s="109"/>
      <c r="DE10" s="110"/>
    </row>
    <row r="11" spans="1:109" ht="13.5" customHeight="1">
      <c r="A11" s="7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29</v>
      </c>
      <c r="CT11" s="5"/>
      <c r="CU11" s="108"/>
      <c r="CV11" s="109"/>
      <c r="CW11" s="109"/>
      <c r="CX11" s="109"/>
      <c r="CY11" s="109"/>
      <c r="CZ11" s="109"/>
      <c r="DA11" s="109"/>
      <c r="DB11" s="109"/>
      <c r="DC11" s="109"/>
      <c r="DD11" s="109"/>
      <c r="DE11" s="110"/>
    </row>
    <row r="12" spans="1:109" ht="13.5" customHeight="1" thickBot="1">
      <c r="A12" s="7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24</v>
      </c>
      <c r="CT12" s="5" t="s">
        <v>25</v>
      </c>
      <c r="CU12" s="121" t="s">
        <v>184</v>
      </c>
      <c r="CV12" s="122"/>
      <c r="CW12" s="122"/>
      <c r="CX12" s="122"/>
      <c r="CY12" s="122"/>
      <c r="CZ12" s="122"/>
      <c r="DA12" s="122"/>
      <c r="DB12" s="122"/>
      <c r="DC12" s="122"/>
      <c r="DD12" s="122"/>
      <c r="DE12" s="123"/>
    </row>
    <row r="13" ht="9.75">
      <c r="DE13" s="11"/>
    </row>
    <row r="14" spans="1:109" s="8" customFormat="1" ht="35.25" customHeight="1">
      <c r="A14" s="119" t="s">
        <v>27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20"/>
      <c r="AQ14" s="12"/>
      <c r="AR14" s="124" t="s">
        <v>26</v>
      </c>
      <c r="AS14" s="119"/>
      <c r="AT14" s="119"/>
      <c r="AU14" s="120"/>
      <c r="AV14" s="124" t="s">
        <v>30</v>
      </c>
      <c r="AW14" s="119"/>
      <c r="AX14" s="119"/>
      <c r="AY14" s="119"/>
      <c r="AZ14" s="120"/>
      <c r="BA14" s="124" t="s">
        <v>31</v>
      </c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6"/>
      <c r="BO14" s="124" t="s">
        <v>136</v>
      </c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6"/>
      <c r="CC14" s="124" t="s">
        <v>137</v>
      </c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6"/>
      <c r="CQ14" s="127" t="s">
        <v>32</v>
      </c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</row>
    <row r="15" spans="1:109" s="8" customFormat="1" ht="10.5" thickBot="1">
      <c r="A15" s="119">
        <v>1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20"/>
      <c r="AQ15" s="12"/>
      <c r="AR15" s="128">
        <v>2</v>
      </c>
      <c r="AS15" s="129"/>
      <c r="AT15" s="129"/>
      <c r="AU15" s="130"/>
      <c r="AV15" s="128">
        <v>3</v>
      </c>
      <c r="AW15" s="129"/>
      <c r="AX15" s="129"/>
      <c r="AY15" s="129"/>
      <c r="AZ15" s="130"/>
      <c r="BA15" s="128">
        <v>4</v>
      </c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30"/>
      <c r="BO15" s="128">
        <v>5</v>
      </c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30"/>
      <c r="CC15" s="128">
        <v>6</v>
      </c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30"/>
      <c r="CQ15" s="128">
        <v>7</v>
      </c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</row>
    <row r="16" spans="1:109" ht="24" customHeight="1">
      <c r="A16" s="131" t="s">
        <v>197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2"/>
      <c r="AQ16" s="71" t="s">
        <v>174</v>
      </c>
      <c r="AR16" s="133" t="s">
        <v>198</v>
      </c>
      <c r="AS16" s="134"/>
      <c r="AT16" s="134"/>
      <c r="AU16" s="134"/>
      <c r="AV16" s="134" t="s">
        <v>199</v>
      </c>
      <c r="AW16" s="134"/>
      <c r="AX16" s="134"/>
      <c r="AY16" s="134"/>
      <c r="AZ16" s="134"/>
      <c r="BA16" s="116">
        <f>SUM(BA17,BA18,BA19,BA20,BA23,BA33)</f>
        <v>0</v>
      </c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35"/>
      <c r="BO16" s="116">
        <f>SUM(BO17,BO18,BO19,BO20,BO23,BO33)</f>
        <v>16641757.86</v>
      </c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35"/>
      <c r="CC16" s="116">
        <f>SUM(CC17,CC18,CC19,CC20,CC23,CC33)</f>
        <v>2344146.87</v>
      </c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35"/>
      <c r="CQ16" s="116">
        <f>SUM(CQ17,CQ18,CQ19,CQ20,CQ23,CQ33)</f>
        <v>18985904.73</v>
      </c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8"/>
    </row>
    <row r="17" spans="1:109" ht="12" customHeight="1">
      <c r="A17" s="136" t="s">
        <v>200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7"/>
      <c r="AQ17" s="71" t="s">
        <v>174</v>
      </c>
      <c r="AR17" s="133" t="s">
        <v>201</v>
      </c>
      <c r="AS17" s="134"/>
      <c r="AT17" s="134"/>
      <c r="AU17" s="134"/>
      <c r="AV17" s="134" t="s">
        <v>202</v>
      </c>
      <c r="AW17" s="134"/>
      <c r="AX17" s="134"/>
      <c r="AY17" s="134"/>
      <c r="AZ17" s="134"/>
      <c r="BA17" s="116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35"/>
      <c r="BO17" s="116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35"/>
      <c r="CC17" s="116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35"/>
      <c r="CQ17" s="116">
        <f>SUM(BA17:CC17)</f>
        <v>0</v>
      </c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8"/>
    </row>
    <row r="18" spans="1:109" ht="24" customHeight="1">
      <c r="A18" s="136" t="s">
        <v>203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7"/>
      <c r="AQ18" s="71" t="s">
        <v>174</v>
      </c>
      <c r="AR18" s="133" t="s">
        <v>204</v>
      </c>
      <c r="AS18" s="134"/>
      <c r="AT18" s="134"/>
      <c r="AU18" s="134"/>
      <c r="AV18" s="134" t="s">
        <v>205</v>
      </c>
      <c r="AW18" s="134"/>
      <c r="AX18" s="134"/>
      <c r="AY18" s="134"/>
      <c r="AZ18" s="134"/>
      <c r="BA18" s="116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35"/>
      <c r="BO18" s="116">
        <v>16630067.86</v>
      </c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35"/>
      <c r="CC18" s="116">
        <v>2344146.87</v>
      </c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35"/>
      <c r="CQ18" s="116">
        <f>SUM(BA18:CC18)</f>
        <v>18974214.73</v>
      </c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8"/>
    </row>
    <row r="19" spans="1:109" ht="12" customHeight="1">
      <c r="A19" s="136" t="s">
        <v>206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7"/>
      <c r="AQ19" s="71" t="s">
        <v>174</v>
      </c>
      <c r="AR19" s="133" t="s">
        <v>207</v>
      </c>
      <c r="AS19" s="134"/>
      <c r="AT19" s="134"/>
      <c r="AU19" s="134"/>
      <c r="AV19" s="134" t="s">
        <v>208</v>
      </c>
      <c r="AW19" s="134"/>
      <c r="AX19" s="134"/>
      <c r="AY19" s="134"/>
      <c r="AZ19" s="134"/>
      <c r="BA19" s="116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35"/>
      <c r="BO19" s="116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35"/>
      <c r="CC19" s="116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35"/>
      <c r="CQ19" s="116">
        <f>SUM(BA19:CC19)</f>
        <v>0</v>
      </c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8"/>
    </row>
    <row r="20" spans="1:109" ht="12" customHeight="1">
      <c r="A20" s="136" t="s">
        <v>209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7"/>
      <c r="AQ20" s="71" t="s">
        <v>174</v>
      </c>
      <c r="AR20" s="133" t="s">
        <v>210</v>
      </c>
      <c r="AS20" s="134"/>
      <c r="AT20" s="134"/>
      <c r="AU20" s="134"/>
      <c r="AV20" s="134" t="s">
        <v>211</v>
      </c>
      <c r="AW20" s="134"/>
      <c r="AX20" s="134"/>
      <c r="AY20" s="134"/>
      <c r="AZ20" s="134"/>
      <c r="BA20" s="116">
        <f>SUM(BA21:BA22)</f>
        <v>0</v>
      </c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35"/>
      <c r="BO20" s="116">
        <f>SUM(BO21:BO22)</f>
        <v>0</v>
      </c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35"/>
      <c r="CC20" s="116">
        <f>SUM(CC21:CC22)</f>
        <v>0</v>
      </c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35"/>
      <c r="CQ20" s="116">
        <f>SUM(CQ21:CQ22)</f>
        <v>0</v>
      </c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8"/>
    </row>
    <row r="21" spans="1:109" ht="36" customHeight="1">
      <c r="A21" s="138" t="s">
        <v>212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9"/>
      <c r="AQ21" s="71" t="s">
        <v>174</v>
      </c>
      <c r="AR21" s="133" t="s">
        <v>213</v>
      </c>
      <c r="AS21" s="134"/>
      <c r="AT21" s="134"/>
      <c r="AU21" s="134"/>
      <c r="AV21" s="134" t="s">
        <v>214</v>
      </c>
      <c r="AW21" s="134"/>
      <c r="AX21" s="134"/>
      <c r="AY21" s="134"/>
      <c r="AZ21" s="134"/>
      <c r="BA21" s="116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35"/>
      <c r="BO21" s="116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35"/>
      <c r="CC21" s="116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35"/>
      <c r="CQ21" s="116">
        <f aca="true" t="shared" si="0" ref="CQ21:CQ28">SUM(BA21:CC21)</f>
        <v>0</v>
      </c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8"/>
    </row>
    <row r="22" spans="1:109" ht="12" customHeight="1">
      <c r="A22" s="138" t="s">
        <v>215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9"/>
      <c r="AQ22" s="71" t="s">
        <v>174</v>
      </c>
      <c r="AR22" s="133" t="s">
        <v>216</v>
      </c>
      <c r="AS22" s="134"/>
      <c r="AT22" s="134"/>
      <c r="AU22" s="134"/>
      <c r="AV22" s="134" t="s">
        <v>217</v>
      </c>
      <c r="AW22" s="134"/>
      <c r="AX22" s="134"/>
      <c r="AY22" s="134"/>
      <c r="AZ22" s="134"/>
      <c r="BA22" s="116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35"/>
      <c r="BO22" s="116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35"/>
      <c r="CC22" s="116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35"/>
      <c r="CQ22" s="116">
        <f t="shared" si="0"/>
        <v>0</v>
      </c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8"/>
    </row>
    <row r="23" spans="1:109" ht="12" customHeight="1">
      <c r="A23" s="136" t="s">
        <v>218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7"/>
      <c r="AQ23" s="71" t="s">
        <v>174</v>
      </c>
      <c r="AR23" s="133" t="s">
        <v>219</v>
      </c>
      <c r="AS23" s="134"/>
      <c r="AT23" s="134"/>
      <c r="AU23" s="134"/>
      <c r="AV23" s="134" t="s">
        <v>220</v>
      </c>
      <c r="AW23" s="134"/>
      <c r="AX23" s="134"/>
      <c r="AY23" s="134"/>
      <c r="AZ23" s="134"/>
      <c r="BA23" s="116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35"/>
      <c r="BO23" s="116">
        <v>-0.42</v>
      </c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35"/>
      <c r="CC23" s="116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35"/>
      <c r="CQ23" s="116">
        <f t="shared" si="0"/>
        <v>-0.42</v>
      </c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8"/>
    </row>
    <row r="24" spans="1:109" ht="24" customHeight="1">
      <c r="A24" s="138" t="s">
        <v>221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9"/>
      <c r="AQ24" s="71" t="s">
        <v>174</v>
      </c>
      <c r="AR24" s="133" t="s">
        <v>222</v>
      </c>
      <c r="AS24" s="134"/>
      <c r="AT24" s="134"/>
      <c r="AU24" s="134"/>
      <c r="AV24" s="134" t="s">
        <v>223</v>
      </c>
      <c r="AW24" s="134"/>
      <c r="AX24" s="134"/>
      <c r="AY24" s="134"/>
      <c r="AZ24" s="134"/>
      <c r="BA24" s="116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35"/>
      <c r="BO24" s="116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35"/>
      <c r="CC24" s="116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35"/>
      <c r="CQ24" s="116">
        <f t="shared" si="0"/>
        <v>0</v>
      </c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8"/>
    </row>
    <row r="25" spans="1:109" ht="12" customHeight="1">
      <c r="A25" s="138" t="s">
        <v>224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9"/>
      <c r="AQ25" s="71" t="s">
        <v>174</v>
      </c>
      <c r="AR25" s="133" t="s">
        <v>225</v>
      </c>
      <c r="AS25" s="134"/>
      <c r="AT25" s="134"/>
      <c r="AU25" s="134"/>
      <c r="AV25" s="134" t="s">
        <v>226</v>
      </c>
      <c r="AW25" s="134"/>
      <c r="AX25" s="134"/>
      <c r="AY25" s="134"/>
      <c r="AZ25" s="134"/>
      <c r="BA25" s="116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35"/>
      <c r="BO25" s="116">
        <v>-0.42</v>
      </c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35"/>
      <c r="CC25" s="116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35"/>
      <c r="CQ25" s="116">
        <f t="shared" si="0"/>
        <v>-0.42</v>
      </c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8"/>
    </row>
    <row r="26" spans="1:109" ht="24" customHeight="1">
      <c r="A26" s="140" t="s">
        <v>227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1"/>
      <c r="AQ26" s="71" t="s">
        <v>174</v>
      </c>
      <c r="AR26" s="133" t="s">
        <v>228</v>
      </c>
      <c r="AS26" s="134"/>
      <c r="AT26" s="134"/>
      <c r="AU26" s="134"/>
      <c r="AV26" s="134" t="s">
        <v>226</v>
      </c>
      <c r="AW26" s="134"/>
      <c r="AX26" s="134"/>
      <c r="AY26" s="134"/>
      <c r="AZ26" s="134"/>
      <c r="BA26" s="116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35"/>
      <c r="BO26" s="116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35"/>
      <c r="CC26" s="116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35"/>
      <c r="CQ26" s="116">
        <f t="shared" si="0"/>
        <v>0</v>
      </c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8"/>
    </row>
    <row r="27" spans="1:109" ht="12" customHeight="1">
      <c r="A27" s="140" t="s">
        <v>229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1"/>
      <c r="AQ27" s="71" t="s">
        <v>174</v>
      </c>
      <c r="AR27" s="133" t="s">
        <v>230</v>
      </c>
      <c r="AS27" s="134"/>
      <c r="AT27" s="134"/>
      <c r="AU27" s="134"/>
      <c r="AV27" s="134" t="s">
        <v>226</v>
      </c>
      <c r="AW27" s="134"/>
      <c r="AX27" s="134"/>
      <c r="AY27" s="134"/>
      <c r="AZ27" s="134"/>
      <c r="BA27" s="116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35"/>
      <c r="BO27" s="116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35"/>
      <c r="CC27" s="116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35"/>
      <c r="CQ27" s="116">
        <f t="shared" si="0"/>
        <v>0</v>
      </c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8"/>
    </row>
    <row r="28" spans="1:109" ht="12" customHeight="1" thickBot="1">
      <c r="A28" s="138" t="s">
        <v>231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9"/>
      <c r="AQ28" s="71" t="s">
        <v>174</v>
      </c>
      <c r="AR28" s="133" t="s">
        <v>232</v>
      </c>
      <c r="AS28" s="134"/>
      <c r="AT28" s="134"/>
      <c r="AU28" s="134"/>
      <c r="AV28" s="134" t="s">
        <v>233</v>
      </c>
      <c r="AW28" s="134"/>
      <c r="AX28" s="134"/>
      <c r="AY28" s="134"/>
      <c r="AZ28" s="134"/>
      <c r="BA28" s="116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35"/>
      <c r="BO28" s="116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35"/>
      <c r="CC28" s="116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35"/>
      <c r="CQ28" s="116">
        <f t="shared" si="0"/>
        <v>0</v>
      </c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8"/>
    </row>
    <row r="29" spans="1:109" ht="3" customHeight="1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</row>
    <row r="30" ht="9.75">
      <c r="DE30" s="11" t="s">
        <v>234</v>
      </c>
    </row>
    <row r="31" spans="1:109" s="8" customFormat="1" ht="35.25" customHeight="1">
      <c r="A31" s="119" t="s">
        <v>27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20"/>
      <c r="AQ31" s="12"/>
      <c r="AR31" s="124" t="s">
        <v>26</v>
      </c>
      <c r="AS31" s="119"/>
      <c r="AT31" s="119"/>
      <c r="AU31" s="120"/>
      <c r="AV31" s="124" t="s">
        <v>30</v>
      </c>
      <c r="AW31" s="119"/>
      <c r="AX31" s="119"/>
      <c r="AY31" s="119"/>
      <c r="AZ31" s="120"/>
      <c r="BA31" s="124" t="s">
        <v>31</v>
      </c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6"/>
      <c r="BO31" s="124" t="s">
        <v>136</v>
      </c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6"/>
      <c r="CC31" s="124" t="s">
        <v>137</v>
      </c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6"/>
      <c r="CQ31" s="127" t="s">
        <v>32</v>
      </c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</row>
    <row r="32" spans="1:109" s="8" customFormat="1" ht="10.5" thickBot="1">
      <c r="A32" s="119">
        <v>1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20"/>
      <c r="AQ32" s="12"/>
      <c r="AR32" s="128">
        <v>2</v>
      </c>
      <c r="AS32" s="129"/>
      <c r="AT32" s="129"/>
      <c r="AU32" s="130"/>
      <c r="AV32" s="128">
        <v>3</v>
      </c>
      <c r="AW32" s="129"/>
      <c r="AX32" s="129"/>
      <c r="AY32" s="129"/>
      <c r="AZ32" s="130"/>
      <c r="BA32" s="128">
        <v>4</v>
      </c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30"/>
      <c r="BO32" s="128">
        <v>5</v>
      </c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30"/>
      <c r="CC32" s="128">
        <v>6</v>
      </c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30"/>
      <c r="CQ32" s="128">
        <v>7</v>
      </c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</row>
    <row r="33" spans="1:109" ht="12" customHeight="1">
      <c r="A33" s="144" t="s">
        <v>235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5"/>
      <c r="AQ33" s="71" t="s">
        <v>174</v>
      </c>
      <c r="AR33" s="133" t="s">
        <v>199</v>
      </c>
      <c r="AS33" s="134"/>
      <c r="AT33" s="134"/>
      <c r="AU33" s="134"/>
      <c r="AV33" s="134" t="s">
        <v>236</v>
      </c>
      <c r="AW33" s="134"/>
      <c r="AX33" s="134"/>
      <c r="AY33" s="134"/>
      <c r="AZ33" s="134"/>
      <c r="BA33" s="116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35"/>
      <c r="BO33" s="116">
        <v>11690.42</v>
      </c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35"/>
      <c r="CC33" s="116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35"/>
      <c r="CQ33" s="116">
        <f>SUM(BA33:CC33)</f>
        <v>11690.42</v>
      </c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8"/>
    </row>
    <row r="34" spans="1:109" ht="24" customHeight="1">
      <c r="A34" s="138" t="s">
        <v>237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9"/>
      <c r="AQ34" s="71" t="s">
        <v>174</v>
      </c>
      <c r="AR34" s="133" t="s">
        <v>238</v>
      </c>
      <c r="AS34" s="134"/>
      <c r="AT34" s="134"/>
      <c r="AU34" s="134"/>
      <c r="AV34" s="134" t="s">
        <v>239</v>
      </c>
      <c r="AW34" s="134"/>
      <c r="AX34" s="134"/>
      <c r="AY34" s="134"/>
      <c r="AZ34" s="134"/>
      <c r="BA34" s="116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35"/>
      <c r="BO34" s="116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35"/>
      <c r="CC34" s="116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35"/>
      <c r="CQ34" s="116">
        <f>SUM(BA34:CC34)</f>
        <v>0</v>
      </c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8"/>
    </row>
    <row r="35" spans="1:109" ht="12" customHeight="1">
      <c r="A35" s="138" t="s">
        <v>240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9"/>
      <c r="AQ35" s="71" t="s">
        <v>174</v>
      </c>
      <c r="AR35" s="133" t="s">
        <v>241</v>
      </c>
      <c r="AS35" s="134"/>
      <c r="AT35" s="134"/>
      <c r="AU35" s="134"/>
      <c r="AV35" s="134" t="s">
        <v>242</v>
      </c>
      <c r="AW35" s="134"/>
      <c r="AX35" s="134"/>
      <c r="AY35" s="134"/>
      <c r="AZ35" s="134"/>
      <c r="BA35" s="116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35"/>
      <c r="BO35" s="116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35"/>
      <c r="CC35" s="116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35"/>
      <c r="CQ35" s="116">
        <f>SUM(BA35:CC35)</f>
        <v>0</v>
      </c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8"/>
    </row>
    <row r="36" spans="1:109" ht="12" customHeight="1">
      <c r="A36" s="138" t="s">
        <v>243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9"/>
      <c r="AQ36" s="71" t="s">
        <v>174</v>
      </c>
      <c r="AR36" s="133" t="s">
        <v>244</v>
      </c>
      <c r="AS36" s="134"/>
      <c r="AT36" s="134"/>
      <c r="AU36" s="134"/>
      <c r="AV36" s="134" t="s">
        <v>245</v>
      </c>
      <c r="AW36" s="134"/>
      <c r="AX36" s="134"/>
      <c r="AY36" s="134"/>
      <c r="AZ36" s="134"/>
      <c r="BA36" s="116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35"/>
      <c r="BO36" s="116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35"/>
      <c r="CC36" s="116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35"/>
      <c r="CQ36" s="116">
        <f>SUM(BA36:CC36)</f>
        <v>0</v>
      </c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8"/>
    </row>
    <row r="37" spans="1:109" ht="12" customHeight="1">
      <c r="A37" s="138" t="s">
        <v>246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9"/>
      <c r="AQ37" s="71" t="s">
        <v>174</v>
      </c>
      <c r="AR37" s="133" t="s">
        <v>247</v>
      </c>
      <c r="AS37" s="134"/>
      <c r="AT37" s="134"/>
      <c r="AU37" s="134"/>
      <c r="AV37" s="134" t="s">
        <v>245</v>
      </c>
      <c r="AW37" s="134"/>
      <c r="AX37" s="134"/>
      <c r="AY37" s="134"/>
      <c r="AZ37" s="134"/>
      <c r="BA37" s="116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35"/>
      <c r="BO37" s="116">
        <v>11690.42</v>
      </c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35"/>
      <c r="CC37" s="116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35"/>
      <c r="CQ37" s="116">
        <f>SUM(BA37:CC37)</f>
        <v>11690.42</v>
      </c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8"/>
    </row>
    <row r="38" spans="1:109" ht="24" customHeight="1">
      <c r="A38" s="146" t="s">
        <v>248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7"/>
      <c r="AQ38" s="71" t="s">
        <v>174</v>
      </c>
      <c r="AR38" s="133" t="s">
        <v>211</v>
      </c>
      <c r="AS38" s="134"/>
      <c r="AT38" s="134"/>
      <c r="AU38" s="134"/>
      <c r="AV38" s="134" t="s">
        <v>249</v>
      </c>
      <c r="AW38" s="134"/>
      <c r="AX38" s="134"/>
      <c r="AY38" s="134"/>
      <c r="AZ38" s="134"/>
      <c r="BA38" s="116">
        <f>SUM(BA39,BA43,BA50,BA53,BA56,BA63,BA66,BA67)</f>
        <v>0</v>
      </c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35"/>
      <c r="BO38" s="116">
        <f>SUM(BO39,BO43,BO50,BO53,BO56,BO63,BO66,BO67)</f>
        <v>16738467.299999999</v>
      </c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35"/>
      <c r="CC38" s="116">
        <f>SUM(CC39,CC43,CC50,CC53,CC56,CC63,CC66,CC67)</f>
        <v>2328999.87</v>
      </c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35"/>
      <c r="CQ38" s="116">
        <f>SUM(CQ39,CQ43,CQ50,CQ53,CQ56,CQ63,CQ66,CQ67)</f>
        <v>19067467.169999998</v>
      </c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8"/>
    </row>
    <row r="39" spans="1:109" ht="12" customHeight="1">
      <c r="A39" s="136" t="s">
        <v>250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7"/>
      <c r="AQ39" s="71" t="s">
        <v>174</v>
      </c>
      <c r="AR39" s="133" t="s">
        <v>251</v>
      </c>
      <c r="AS39" s="134"/>
      <c r="AT39" s="134"/>
      <c r="AU39" s="134"/>
      <c r="AV39" s="134" t="s">
        <v>252</v>
      </c>
      <c r="AW39" s="134"/>
      <c r="AX39" s="134"/>
      <c r="AY39" s="134"/>
      <c r="AZ39" s="134"/>
      <c r="BA39" s="116">
        <f>SUM(BA40:BA42)</f>
        <v>0</v>
      </c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35"/>
      <c r="BO39" s="116">
        <f>SUM(BO40:BO42)</f>
        <v>13768044.559999999</v>
      </c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35"/>
      <c r="CC39" s="116">
        <f>SUM(CC40:CC42)</f>
        <v>0</v>
      </c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35"/>
      <c r="CQ39" s="116">
        <f>SUM(CQ40:CQ42)</f>
        <v>13768044.559999999</v>
      </c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8"/>
    </row>
    <row r="40" spans="1:109" ht="24" customHeight="1">
      <c r="A40" s="138" t="s">
        <v>253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9"/>
      <c r="AQ40" s="71" t="s">
        <v>174</v>
      </c>
      <c r="AR40" s="133" t="s">
        <v>254</v>
      </c>
      <c r="AS40" s="134"/>
      <c r="AT40" s="134"/>
      <c r="AU40" s="134"/>
      <c r="AV40" s="134" t="s">
        <v>255</v>
      </c>
      <c r="AW40" s="134"/>
      <c r="AX40" s="134"/>
      <c r="AY40" s="134"/>
      <c r="AZ40" s="134"/>
      <c r="BA40" s="116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35"/>
      <c r="BO40" s="116">
        <v>10530517.36</v>
      </c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35"/>
      <c r="CC40" s="116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35"/>
      <c r="CQ40" s="116">
        <f>SUM(BA40:CC40)</f>
        <v>10530517.36</v>
      </c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8"/>
    </row>
    <row r="41" spans="1:109" ht="12" customHeight="1">
      <c r="A41" s="138" t="s">
        <v>256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9"/>
      <c r="AQ41" s="71" t="s">
        <v>174</v>
      </c>
      <c r="AR41" s="133" t="s">
        <v>257</v>
      </c>
      <c r="AS41" s="134"/>
      <c r="AT41" s="134"/>
      <c r="AU41" s="134"/>
      <c r="AV41" s="134" t="s">
        <v>258</v>
      </c>
      <c r="AW41" s="134"/>
      <c r="AX41" s="134"/>
      <c r="AY41" s="134"/>
      <c r="AZ41" s="134"/>
      <c r="BA41" s="116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35"/>
      <c r="BO41" s="116">
        <v>21562.9</v>
      </c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35"/>
      <c r="CC41" s="116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35"/>
      <c r="CQ41" s="116">
        <f>SUM(BA41:CC41)</f>
        <v>21562.9</v>
      </c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8"/>
    </row>
    <row r="42" spans="1:109" ht="12" customHeight="1">
      <c r="A42" s="138" t="s">
        <v>259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9"/>
      <c r="AQ42" s="71" t="s">
        <v>174</v>
      </c>
      <c r="AR42" s="133" t="s">
        <v>260</v>
      </c>
      <c r="AS42" s="134"/>
      <c r="AT42" s="134"/>
      <c r="AU42" s="134"/>
      <c r="AV42" s="134" t="s">
        <v>261</v>
      </c>
      <c r="AW42" s="134"/>
      <c r="AX42" s="134"/>
      <c r="AY42" s="134"/>
      <c r="AZ42" s="134"/>
      <c r="BA42" s="116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35"/>
      <c r="BO42" s="116">
        <v>3215964.3</v>
      </c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35"/>
      <c r="CC42" s="116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35"/>
      <c r="CQ42" s="116">
        <f>SUM(BA42:CC42)</f>
        <v>3215964.3</v>
      </c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8"/>
    </row>
    <row r="43" spans="1:109" ht="12" customHeight="1">
      <c r="A43" s="136" t="s">
        <v>262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7"/>
      <c r="AQ43" s="71" t="s">
        <v>174</v>
      </c>
      <c r="AR43" s="133" t="s">
        <v>220</v>
      </c>
      <c r="AS43" s="134"/>
      <c r="AT43" s="134"/>
      <c r="AU43" s="134"/>
      <c r="AV43" s="134" t="s">
        <v>263</v>
      </c>
      <c r="AW43" s="134"/>
      <c r="AX43" s="134"/>
      <c r="AY43" s="134"/>
      <c r="AZ43" s="134"/>
      <c r="BA43" s="116">
        <f>SUM(BA44:BA49)</f>
        <v>0</v>
      </c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35"/>
      <c r="BO43" s="116">
        <f>SUM(BO44:BO49)</f>
        <v>2022044.6400000001</v>
      </c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35"/>
      <c r="CC43" s="116">
        <f>SUM(CC44:CC49)</f>
        <v>0</v>
      </c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35"/>
      <c r="CQ43" s="116">
        <f>SUM(CQ44:CQ49)</f>
        <v>2022044.6400000001</v>
      </c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8"/>
    </row>
    <row r="44" spans="1:109" ht="24" customHeight="1">
      <c r="A44" s="138" t="s">
        <v>264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9"/>
      <c r="AQ44" s="71" t="s">
        <v>174</v>
      </c>
      <c r="AR44" s="133" t="s">
        <v>223</v>
      </c>
      <c r="AS44" s="134"/>
      <c r="AT44" s="134"/>
      <c r="AU44" s="134"/>
      <c r="AV44" s="134" t="s">
        <v>265</v>
      </c>
      <c r="AW44" s="134"/>
      <c r="AX44" s="134"/>
      <c r="AY44" s="134"/>
      <c r="AZ44" s="134"/>
      <c r="BA44" s="116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35"/>
      <c r="BO44" s="116">
        <v>34140</v>
      </c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35"/>
      <c r="CC44" s="116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35"/>
      <c r="CQ44" s="116">
        <f aca="true" t="shared" si="1" ref="CQ44:CQ49">SUM(BA44:CC44)</f>
        <v>34140</v>
      </c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8"/>
    </row>
    <row r="45" spans="1:109" ht="12" customHeight="1">
      <c r="A45" s="138" t="s">
        <v>266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9"/>
      <c r="AQ45" s="71" t="s">
        <v>174</v>
      </c>
      <c r="AR45" s="133" t="s">
        <v>226</v>
      </c>
      <c r="AS45" s="134"/>
      <c r="AT45" s="134"/>
      <c r="AU45" s="134"/>
      <c r="AV45" s="134" t="s">
        <v>267</v>
      </c>
      <c r="AW45" s="134"/>
      <c r="AX45" s="134"/>
      <c r="AY45" s="134"/>
      <c r="AZ45" s="134"/>
      <c r="BA45" s="116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35"/>
      <c r="BO45" s="116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35"/>
      <c r="CC45" s="116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35"/>
      <c r="CQ45" s="116">
        <f t="shared" si="1"/>
        <v>0</v>
      </c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8"/>
    </row>
    <row r="46" spans="1:109" ht="12" customHeight="1">
      <c r="A46" s="138" t="s">
        <v>268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9"/>
      <c r="AQ46" s="71" t="s">
        <v>174</v>
      </c>
      <c r="AR46" s="133" t="s">
        <v>233</v>
      </c>
      <c r="AS46" s="134"/>
      <c r="AT46" s="134"/>
      <c r="AU46" s="134"/>
      <c r="AV46" s="134" t="s">
        <v>269</v>
      </c>
      <c r="AW46" s="134"/>
      <c r="AX46" s="134"/>
      <c r="AY46" s="134"/>
      <c r="AZ46" s="134"/>
      <c r="BA46" s="116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35"/>
      <c r="BO46" s="116">
        <v>1590590.35</v>
      </c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35"/>
      <c r="CC46" s="116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35"/>
      <c r="CQ46" s="116">
        <f t="shared" si="1"/>
        <v>1590590.35</v>
      </c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8"/>
    </row>
    <row r="47" spans="1:109" ht="12" customHeight="1">
      <c r="A47" s="138" t="s">
        <v>270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9"/>
      <c r="AQ47" s="71" t="s">
        <v>174</v>
      </c>
      <c r="AR47" s="133" t="s">
        <v>271</v>
      </c>
      <c r="AS47" s="134"/>
      <c r="AT47" s="134"/>
      <c r="AU47" s="134"/>
      <c r="AV47" s="134" t="s">
        <v>272</v>
      </c>
      <c r="AW47" s="134"/>
      <c r="AX47" s="134"/>
      <c r="AY47" s="134"/>
      <c r="AZ47" s="134"/>
      <c r="BA47" s="116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35"/>
      <c r="BO47" s="116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35"/>
      <c r="CC47" s="116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35"/>
      <c r="CQ47" s="116">
        <f t="shared" si="1"/>
        <v>0</v>
      </c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8"/>
    </row>
    <row r="48" spans="1:109" ht="12" customHeight="1">
      <c r="A48" s="138" t="s">
        <v>273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9"/>
      <c r="AQ48" s="71" t="s">
        <v>174</v>
      </c>
      <c r="AR48" s="133" t="s">
        <v>274</v>
      </c>
      <c r="AS48" s="134"/>
      <c r="AT48" s="134"/>
      <c r="AU48" s="134"/>
      <c r="AV48" s="134" t="s">
        <v>275</v>
      </c>
      <c r="AW48" s="134"/>
      <c r="AX48" s="134"/>
      <c r="AY48" s="134"/>
      <c r="AZ48" s="134"/>
      <c r="BA48" s="116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35"/>
      <c r="BO48" s="116">
        <v>34091.46</v>
      </c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35"/>
      <c r="CC48" s="116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35"/>
      <c r="CQ48" s="116">
        <f t="shared" si="1"/>
        <v>34091.46</v>
      </c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8"/>
    </row>
    <row r="49" spans="1:109" ht="12" customHeight="1">
      <c r="A49" s="138" t="s">
        <v>276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9"/>
      <c r="AQ49" s="71" t="s">
        <v>174</v>
      </c>
      <c r="AR49" s="133" t="s">
        <v>277</v>
      </c>
      <c r="AS49" s="134"/>
      <c r="AT49" s="134"/>
      <c r="AU49" s="134"/>
      <c r="AV49" s="134" t="s">
        <v>278</v>
      </c>
      <c r="AW49" s="134"/>
      <c r="AX49" s="134"/>
      <c r="AY49" s="134"/>
      <c r="AZ49" s="134"/>
      <c r="BA49" s="116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35"/>
      <c r="BO49" s="116">
        <v>363222.83</v>
      </c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35"/>
      <c r="CC49" s="116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35"/>
      <c r="CQ49" s="116">
        <f t="shared" si="1"/>
        <v>363222.83</v>
      </c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8"/>
    </row>
    <row r="50" spans="1:109" ht="12" customHeight="1">
      <c r="A50" s="136" t="s">
        <v>279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7"/>
      <c r="AQ50" s="71" t="s">
        <v>174</v>
      </c>
      <c r="AR50" s="133" t="s">
        <v>280</v>
      </c>
      <c r="AS50" s="134"/>
      <c r="AT50" s="134"/>
      <c r="AU50" s="134"/>
      <c r="AV50" s="134" t="s">
        <v>281</v>
      </c>
      <c r="AW50" s="134"/>
      <c r="AX50" s="134"/>
      <c r="AY50" s="134"/>
      <c r="AZ50" s="134"/>
      <c r="BA50" s="116">
        <f>SUM(BA51:BA52)</f>
        <v>0</v>
      </c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35"/>
      <c r="BO50" s="116">
        <f>SUM(BO51:BO52)</f>
        <v>0</v>
      </c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35"/>
      <c r="CC50" s="116">
        <f>SUM(CC51:CC52)</f>
        <v>0</v>
      </c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35"/>
      <c r="CQ50" s="116">
        <f>SUM(CQ51:CQ52)</f>
        <v>0</v>
      </c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8"/>
    </row>
    <row r="51" spans="1:109" ht="24" customHeight="1">
      <c r="A51" s="138" t="s">
        <v>282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9"/>
      <c r="AQ51" s="71" t="s">
        <v>174</v>
      </c>
      <c r="AR51" s="133" t="s">
        <v>283</v>
      </c>
      <c r="AS51" s="134"/>
      <c r="AT51" s="134"/>
      <c r="AU51" s="134"/>
      <c r="AV51" s="134" t="s">
        <v>284</v>
      </c>
      <c r="AW51" s="134"/>
      <c r="AX51" s="134"/>
      <c r="AY51" s="134"/>
      <c r="AZ51" s="134"/>
      <c r="BA51" s="116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35"/>
      <c r="BO51" s="116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35"/>
      <c r="CC51" s="116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35"/>
      <c r="CQ51" s="116">
        <f>SUM(BA51:CC51)</f>
        <v>0</v>
      </c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8"/>
    </row>
    <row r="52" spans="1:109" ht="12" customHeight="1">
      <c r="A52" s="138" t="s">
        <v>285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9"/>
      <c r="AQ52" s="71" t="s">
        <v>174</v>
      </c>
      <c r="AR52" s="133" t="s">
        <v>286</v>
      </c>
      <c r="AS52" s="134"/>
      <c r="AT52" s="134"/>
      <c r="AU52" s="134"/>
      <c r="AV52" s="134" t="s">
        <v>287</v>
      </c>
      <c r="AW52" s="134"/>
      <c r="AX52" s="134"/>
      <c r="AY52" s="134"/>
      <c r="AZ52" s="134"/>
      <c r="BA52" s="116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35"/>
      <c r="BO52" s="116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35"/>
      <c r="CC52" s="116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35"/>
      <c r="CQ52" s="116">
        <f>SUM(BA52:CC52)</f>
        <v>0</v>
      </c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8"/>
    </row>
    <row r="53" spans="1:109" ht="12" customHeight="1">
      <c r="A53" s="136" t="s">
        <v>288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7"/>
      <c r="AQ53" s="71" t="s">
        <v>174</v>
      </c>
      <c r="AR53" s="133" t="s">
        <v>252</v>
      </c>
      <c r="AS53" s="134"/>
      <c r="AT53" s="134"/>
      <c r="AU53" s="134"/>
      <c r="AV53" s="134" t="s">
        <v>289</v>
      </c>
      <c r="AW53" s="134"/>
      <c r="AX53" s="134"/>
      <c r="AY53" s="134"/>
      <c r="AZ53" s="134"/>
      <c r="BA53" s="116">
        <f>SUM(BA54:BA55)</f>
        <v>0</v>
      </c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35"/>
      <c r="BO53" s="116">
        <f>SUM(BO54:BO55)</f>
        <v>680</v>
      </c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35"/>
      <c r="CC53" s="116">
        <f>SUM(CC54:CC55)</f>
        <v>0</v>
      </c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35"/>
      <c r="CQ53" s="116">
        <f>SUM(CQ54:CQ55)</f>
        <v>680</v>
      </c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8"/>
    </row>
    <row r="54" spans="1:109" ht="36" customHeight="1">
      <c r="A54" s="138" t="s">
        <v>290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9"/>
      <c r="AQ54" s="71" t="s">
        <v>174</v>
      </c>
      <c r="AR54" s="133" t="s">
        <v>255</v>
      </c>
      <c r="AS54" s="134"/>
      <c r="AT54" s="134"/>
      <c r="AU54" s="134"/>
      <c r="AV54" s="134" t="s">
        <v>291</v>
      </c>
      <c r="AW54" s="134"/>
      <c r="AX54" s="134"/>
      <c r="AY54" s="134"/>
      <c r="AZ54" s="134"/>
      <c r="BA54" s="116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35"/>
      <c r="BO54" s="116">
        <v>680</v>
      </c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35"/>
      <c r="CC54" s="116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35"/>
      <c r="CQ54" s="116">
        <f>SUM(BA54:CC54)</f>
        <v>680</v>
      </c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8"/>
    </row>
    <row r="55" spans="1:109" ht="36" customHeight="1">
      <c r="A55" s="138" t="s">
        <v>292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9"/>
      <c r="AQ55" s="71" t="s">
        <v>174</v>
      </c>
      <c r="AR55" s="133" t="s">
        <v>258</v>
      </c>
      <c r="AS55" s="134"/>
      <c r="AT55" s="134"/>
      <c r="AU55" s="134"/>
      <c r="AV55" s="134" t="s">
        <v>293</v>
      </c>
      <c r="AW55" s="134"/>
      <c r="AX55" s="134"/>
      <c r="AY55" s="134"/>
      <c r="AZ55" s="134"/>
      <c r="BA55" s="116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35"/>
      <c r="BO55" s="116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35"/>
      <c r="CC55" s="116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35"/>
      <c r="CQ55" s="116">
        <f>SUM(BA55:CC55)</f>
        <v>0</v>
      </c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8"/>
    </row>
    <row r="56" spans="1:109" ht="12" customHeight="1">
      <c r="A56" s="136" t="s">
        <v>294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7"/>
      <c r="AQ56" s="71" t="s">
        <v>174</v>
      </c>
      <c r="AR56" s="133" t="s">
        <v>281</v>
      </c>
      <c r="AS56" s="134"/>
      <c r="AT56" s="134"/>
      <c r="AU56" s="134"/>
      <c r="AV56" s="134" t="s">
        <v>295</v>
      </c>
      <c r="AW56" s="134"/>
      <c r="AX56" s="134"/>
      <c r="AY56" s="134"/>
      <c r="AZ56" s="134"/>
      <c r="BA56" s="116">
        <f>SUM(BA57:BA58)</f>
        <v>0</v>
      </c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35"/>
      <c r="BO56" s="116">
        <f>SUM(BO57:BO58)</f>
        <v>0</v>
      </c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35"/>
      <c r="CC56" s="116">
        <f>SUM(CC57:CC58)</f>
        <v>0</v>
      </c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35"/>
      <c r="CQ56" s="116">
        <f>SUM(CQ57:CQ58)</f>
        <v>0</v>
      </c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8"/>
    </row>
    <row r="57" spans="1:109" ht="36" customHeight="1">
      <c r="A57" s="138" t="s">
        <v>296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9"/>
      <c r="AQ57" s="71" t="s">
        <v>174</v>
      </c>
      <c r="AR57" s="133" t="s">
        <v>297</v>
      </c>
      <c r="AS57" s="134"/>
      <c r="AT57" s="134"/>
      <c r="AU57" s="134"/>
      <c r="AV57" s="134" t="s">
        <v>298</v>
      </c>
      <c r="AW57" s="134"/>
      <c r="AX57" s="134"/>
      <c r="AY57" s="134"/>
      <c r="AZ57" s="134"/>
      <c r="BA57" s="116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35"/>
      <c r="BO57" s="116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35"/>
      <c r="CC57" s="116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35"/>
      <c r="CQ57" s="116">
        <f>SUM(BA57:CC57)</f>
        <v>0</v>
      </c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8"/>
    </row>
    <row r="58" spans="1:109" ht="12" customHeight="1" thickBot="1">
      <c r="A58" s="138" t="s">
        <v>299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9"/>
      <c r="AQ58" s="71" t="s">
        <v>174</v>
      </c>
      <c r="AR58" s="133" t="s">
        <v>284</v>
      </c>
      <c r="AS58" s="134"/>
      <c r="AT58" s="134"/>
      <c r="AU58" s="134"/>
      <c r="AV58" s="134" t="s">
        <v>300</v>
      </c>
      <c r="AW58" s="134"/>
      <c r="AX58" s="134"/>
      <c r="AY58" s="134"/>
      <c r="AZ58" s="134"/>
      <c r="BA58" s="116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35"/>
      <c r="BO58" s="116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35"/>
      <c r="CC58" s="116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35"/>
      <c r="CQ58" s="116">
        <f>SUM(BA58:CC58)</f>
        <v>0</v>
      </c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8"/>
    </row>
    <row r="59" spans="1:109" ht="3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143"/>
      <c r="BR59" s="143"/>
      <c r="BS59" s="143"/>
      <c r="BT59" s="143"/>
      <c r="BU59" s="143"/>
      <c r="BV59" s="143"/>
      <c r="BW59" s="143"/>
      <c r="BX59" s="143"/>
      <c r="BY59" s="143"/>
      <c r="BZ59" s="143"/>
      <c r="CA59" s="143"/>
      <c r="CB59" s="143"/>
      <c r="CC59" s="143"/>
      <c r="CD59" s="143"/>
      <c r="CE59" s="143"/>
      <c r="CF59" s="143"/>
      <c r="CG59" s="143"/>
      <c r="CH59" s="143"/>
      <c r="CI59" s="143"/>
      <c r="CJ59" s="143"/>
      <c r="CK59" s="143"/>
      <c r="CL59" s="143"/>
      <c r="CM59" s="143"/>
      <c r="CN59" s="143"/>
      <c r="CO59" s="143"/>
      <c r="CP59" s="143"/>
      <c r="CQ59" s="143"/>
      <c r="CR59" s="143"/>
      <c r="CS59" s="143"/>
      <c r="CT59" s="143"/>
      <c r="CU59" s="143"/>
      <c r="CV59" s="143"/>
      <c r="CW59" s="143"/>
      <c r="CX59" s="143"/>
      <c r="CY59" s="143"/>
      <c r="CZ59" s="143"/>
      <c r="DA59" s="143"/>
      <c r="DB59" s="143"/>
      <c r="DC59" s="143"/>
      <c r="DD59" s="143"/>
      <c r="DE59" s="143"/>
    </row>
    <row r="60" ht="9.75">
      <c r="DE60" s="11" t="s">
        <v>301</v>
      </c>
    </row>
    <row r="61" spans="1:109" s="8" customFormat="1" ht="35.25" customHeight="1">
      <c r="A61" s="119" t="s">
        <v>27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20"/>
      <c r="AQ61" s="12"/>
      <c r="AR61" s="124" t="s">
        <v>26</v>
      </c>
      <c r="AS61" s="119"/>
      <c r="AT61" s="119"/>
      <c r="AU61" s="120"/>
      <c r="AV61" s="124" t="s">
        <v>30</v>
      </c>
      <c r="AW61" s="119"/>
      <c r="AX61" s="119"/>
      <c r="AY61" s="119"/>
      <c r="AZ61" s="120"/>
      <c r="BA61" s="124" t="s">
        <v>31</v>
      </c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6"/>
      <c r="BO61" s="124" t="s">
        <v>136</v>
      </c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6"/>
      <c r="CC61" s="124" t="s">
        <v>137</v>
      </c>
      <c r="CD61" s="125"/>
      <c r="CE61" s="125"/>
      <c r="CF61" s="125"/>
      <c r="CG61" s="125"/>
      <c r="CH61" s="125"/>
      <c r="CI61" s="125"/>
      <c r="CJ61" s="125"/>
      <c r="CK61" s="125"/>
      <c r="CL61" s="125"/>
      <c r="CM61" s="125"/>
      <c r="CN61" s="125"/>
      <c r="CO61" s="125"/>
      <c r="CP61" s="126"/>
      <c r="CQ61" s="127" t="s">
        <v>32</v>
      </c>
      <c r="CR61" s="119"/>
      <c r="CS61" s="119"/>
      <c r="CT61" s="119"/>
      <c r="CU61" s="119"/>
      <c r="CV61" s="119"/>
      <c r="CW61" s="119"/>
      <c r="CX61" s="119"/>
      <c r="CY61" s="119"/>
      <c r="CZ61" s="119"/>
      <c r="DA61" s="119"/>
      <c r="DB61" s="119"/>
      <c r="DC61" s="119"/>
      <c r="DD61" s="119"/>
      <c r="DE61" s="119"/>
    </row>
    <row r="62" spans="1:109" s="8" customFormat="1" ht="10.5" thickBot="1">
      <c r="A62" s="119">
        <v>1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20"/>
      <c r="AQ62" s="12"/>
      <c r="AR62" s="128">
        <v>2</v>
      </c>
      <c r="AS62" s="129"/>
      <c r="AT62" s="129"/>
      <c r="AU62" s="130"/>
      <c r="AV62" s="128">
        <v>3</v>
      </c>
      <c r="AW62" s="129"/>
      <c r="AX62" s="129"/>
      <c r="AY62" s="129"/>
      <c r="AZ62" s="130"/>
      <c r="BA62" s="128">
        <v>4</v>
      </c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30"/>
      <c r="BO62" s="128">
        <v>5</v>
      </c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30"/>
      <c r="CC62" s="128">
        <v>6</v>
      </c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29"/>
      <c r="CP62" s="130"/>
      <c r="CQ62" s="128">
        <v>7</v>
      </c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29"/>
    </row>
    <row r="63" spans="1:109" ht="12" customHeight="1">
      <c r="A63" s="144" t="s">
        <v>302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5"/>
      <c r="AQ63" s="71" t="s">
        <v>174</v>
      </c>
      <c r="AR63" s="133" t="s">
        <v>289</v>
      </c>
      <c r="AS63" s="134"/>
      <c r="AT63" s="134"/>
      <c r="AU63" s="134"/>
      <c r="AV63" s="134" t="s">
        <v>303</v>
      </c>
      <c r="AW63" s="134"/>
      <c r="AX63" s="134"/>
      <c r="AY63" s="134"/>
      <c r="AZ63" s="134"/>
      <c r="BA63" s="116">
        <f>SUM(BA64:BA65)</f>
        <v>0</v>
      </c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35"/>
      <c r="BO63" s="116">
        <f>SUM(BO64:BO65)</f>
        <v>0</v>
      </c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35"/>
      <c r="CC63" s="116">
        <f>SUM(CC64:CC65)</f>
        <v>0</v>
      </c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35"/>
      <c r="CQ63" s="116">
        <f>SUM(CQ64:CQ65)</f>
        <v>0</v>
      </c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8"/>
    </row>
    <row r="64" spans="1:109" ht="24" customHeight="1">
      <c r="A64" s="138" t="s">
        <v>304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9"/>
      <c r="AQ64" s="71" t="s">
        <v>174</v>
      </c>
      <c r="AR64" s="133" t="s">
        <v>293</v>
      </c>
      <c r="AS64" s="134"/>
      <c r="AT64" s="134"/>
      <c r="AU64" s="134"/>
      <c r="AV64" s="134" t="s">
        <v>305</v>
      </c>
      <c r="AW64" s="134"/>
      <c r="AX64" s="134"/>
      <c r="AY64" s="134"/>
      <c r="AZ64" s="134"/>
      <c r="BA64" s="116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35"/>
      <c r="BO64" s="116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35"/>
      <c r="CC64" s="116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35"/>
      <c r="CQ64" s="116">
        <f aca="true" t="shared" si="2" ref="CQ64:CQ71">SUM(BA64:CC64)</f>
        <v>0</v>
      </c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8"/>
    </row>
    <row r="65" spans="1:109" ht="24" customHeight="1">
      <c r="A65" s="138" t="s">
        <v>306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9"/>
      <c r="AQ65" s="71" t="s">
        <v>174</v>
      </c>
      <c r="AR65" s="133" t="s">
        <v>307</v>
      </c>
      <c r="AS65" s="134"/>
      <c r="AT65" s="134"/>
      <c r="AU65" s="134"/>
      <c r="AV65" s="134" t="s">
        <v>308</v>
      </c>
      <c r="AW65" s="134"/>
      <c r="AX65" s="134"/>
      <c r="AY65" s="134"/>
      <c r="AZ65" s="134"/>
      <c r="BA65" s="116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35"/>
      <c r="BO65" s="116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35"/>
      <c r="CC65" s="116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35"/>
      <c r="CQ65" s="116">
        <f t="shared" si="2"/>
        <v>0</v>
      </c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8"/>
    </row>
    <row r="66" spans="1:109" ht="12" customHeight="1">
      <c r="A66" s="136" t="s">
        <v>309</v>
      </c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7"/>
      <c r="AQ66" s="71" t="s">
        <v>174</v>
      </c>
      <c r="AR66" s="133" t="s">
        <v>295</v>
      </c>
      <c r="AS66" s="134"/>
      <c r="AT66" s="134"/>
      <c r="AU66" s="134"/>
      <c r="AV66" s="134" t="s">
        <v>310</v>
      </c>
      <c r="AW66" s="134"/>
      <c r="AX66" s="134"/>
      <c r="AY66" s="134"/>
      <c r="AZ66" s="134"/>
      <c r="BA66" s="116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35"/>
      <c r="BO66" s="116">
        <v>224570</v>
      </c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35"/>
      <c r="CC66" s="116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35"/>
      <c r="CQ66" s="116">
        <f t="shared" si="2"/>
        <v>224570</v>
      </c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118"/>
    </row>
    <row r="67" spans="1:109" ht="12" customHeight="1">
      <c r="A67" s="136" t="s">
        <v>311</v>
      </c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7"/>
      <c r="AQ67" s="71" t="s">
        <v>174</v>
      </c>
      <c r="AR67" s="133" t="s">
        <v>303</v>
      </c>
      <c r="AS67" s="134"/>
      <c r="AT67" s="134"/>
      <c r="AU67" s="134"/>
      <c r="AV67" s="134" t="s">
        <v>312</v>
      </c>
      <c r="AW67" s="134"/>
      <c r="AX67" s="134"/>
      <c r="AY67" s="134"/>
      <c r="AZ67" s="134"/>
      <c r="BA67" s="116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35"/>
      <c r="BO67" s="116">
        <v>723128.1</v>
      </c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35"/>
      <c r="CC67" s="116">
        <v>2328999.87</v>
      </c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35"/>
      <c r="CQ67" s="116">
        <f t="shared" si="2"/>
        <v>3052127.97</v>
      </c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17"/>
      <c r="DE67" s="118"/>
    </row>
    <row r="68" spans="1:109" ht="36" customHeight="1">
      <c r="A68" s="138" t="s">
        <v>313</v>
      </c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9"/>
      <c r="AQ68" s="71" t="s">
        <v>174</v>
      </c>
      <c r="AR68" s="133" t="s">
        <v>314</v>
      </c>
      <c r="AS68" s="134"/>
      <c r="AT68" s="134"/>
      <c r="AU68" s="134"/>
      <c r="AV68" s="134" t="s">
        <v>315</v>
      </c>
      <c r="AW68" s="134"/>
      <c r="AX68" s="134"/>
      <c r="AY68" s="134"/>
      <c r="AZ68" s="134"/>
      <c r="BA68" s="116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35"/>
      <c r="BO68" s="116">
        <v>232125.15</v>
      </c>
      <c r="BP68" s="117"/>
      <c r="BQ68" s="117"/>
      <c r="BR68" s="117"/>
      <c r="BS68" s="117"/>
      <c r="BT68" s="117"/>
      <c r="BU68" s="117"/>
      <c r="BV68" s="117"/>
      <c r="BW68" s="117"/>
      <c r="BX68" s="117"/>
      <c r="BY68" s="117"/>
      <c r="BZ68" s="117"/>
      <c r="CA68" s="117"/>
      <c r="CB68" s="135"/>
      <c r="CC68" s="116">
        <v>14532</v>
      </c>
      <c r="CD68" s="117"/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  <c r="CO68" s="117"/>
      <c r="CP68" s="135"/>
      <c r="CQ68" s="116">
        <f t="shared" si="2"/>
        <v>246657.15</v>
      </c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7"/>
      <c r="DE68" s="118"/>
    </row>
    <row r="69" spans="1:109" ht="12" customHeight="1">
      <c r="A69" s="138" t="s">
        <v>316</v>
      </c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9"/>
      <c r="AQ69" s="71" t="s">
        <v>174</v>
      </c>
      <c r="AR69" s="133" t="s">
        <v>317</v>
      </c>
      <c r="AS69" s="134"/>
      <c r="AT69" s="134"/>
      <c r="AU69" s="134"/>
      <c r="AV69" s="134" t="s">
        <v>318</v>
      </c>
      <c r="AW69" s="134"/>
      <c r="AX69" s="134"/>
      <c r="AY69" s="134"/>
      <c r="AZ69" s="134"/>
      <c r="BA69" s="116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35"/>
      <c r="BO69" s="116">
        <v>491002.95</v>
      </c>
      <c r="BP69" s="117"/>
      <c r="BQ69" s="117"/>
      <c r="BR69" s="117"/>
      <c r="BS69" s="117"/>
      <c r="BT69" s="117"/>
      <c r="BU69" s="117"/>
      <c r="BV69" s="117"/>
      <c r="BW69" s="117"/>
      <c r="BX69" s="117"/>
      <c r="BY69" s="117"/>
      <c r="BZ69" s="117"/>
      <c r="CA69" s="117"/>
      <c r="CB69" s="135"/>
      <c r="CC69" s="116">
        <v>2314467.87</v>
      </c>
      <c r="CD69" s="117"/>
      <c r="CE69" s="117"/>
      <c r="CF69" s="117"/>
      <c r="CG69" s="117"/>
      <c r="CH69" s="117"/>
      <c r="CI69" s="117"/>
      <c r="CJ69" s="117"/>
      <c r="CK69" s="117"/>
      <c r="CL69" s="117"/>
      <c r="CM69" s="117"/>
      <c r="CN69" s="117"/>
      <c r="CO69" s="117"/>
      <c r="CP69" s="135"/>
      <c r="CQ69" s="116">
        <f t="shared" si="2"/>
        <v>2805470.8200000003</v>
      </c>
      <c r="CR69" s="117"/>
      <c r="CS69" s="117"/>
      <c r="CT69" s="117"/>
      <c r="CU69" s="117"/>
      <c r="CV69" s="117"/>
      <c r="CW69" s="117"/>
      <c r="CX69" s="117"/>
      <c r="CY69" s="117"/>
      <c r="CZ69" s="117"/>
      <c r="DA69" s="117"/>
      <c r="DB69" s="117"/>
      <c r="DC69" s="117"/>
      <c r="DD69" s="117"/>
      <c r="DE69" s="118"/>
    </row>
    <row r="70" spans="1:109" ht="12" customHeight="1">
      <c r="A70" s="138" t="s">
        <v>319</v>
      </c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9"/>
      <c r="AQ70" s="71" t="s">
        <v>174</v>
      </c>
      <c r="AR70" s="133" t="s">
        <v>320</v>
      </c>
      <c r="AS70" s="134"/>
      <c r="AT70" s="134"/>
      <c r="AU70" s="134"/>
      <c r="AV70" s="134" t="s">
        <v>321</v>
      </c>
      <c r="AW70" s="134"/>
      <c r="AX70" s="134"/>
      <c r="AY70" s="134"/>
      <c r="AZ70" s="134"/>
      <c r="BA70" s="116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35"/>
      <c r="BO70" s="116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35"/>
      <c r="CC70" s="116"/>
      <c r="CD70" s="117"/>
      <c r="CE70" s="117"/>
      <c r="CF70" s="117"/>
      <c r="CG70" s="117"/>
      <c r="CH70" s="117"/>
      <c r="CI70" s="117"/>
      <c r="CJ70" s="117"/>
      <c r="CK70" s="117"/>
      <c r="CL70" s="117"/>
      <c r="CM70" s="117"/>
      <c r="CN70" s="117"/>
      <c r="CO70" s="117"/>
      <c r="CP70" s="135"/>
      <c r="CQ70" s="116">
        <f t="shared" si="2"/>
        <v>0</v>
      </c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7"/>
      <c r="DE70" s="118"/>
    </row>
    <row r="71" spans="1:109" ht="24" customHeight="1">
      <c r="A71" s="146" t="s">
        <v>322</v>
      </c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7"/>
      <c r="AQ71" s="71" t="s">
        <v>174</v>
      </c>
      <c r="AR71" s="133" t="s">
        <v>323</v>
      </c>
      <c r="AS71" s="134"/>
      <c r="AT71" s="134"/>
      <c r="AU71" s="134"/>
      <c r="AV71" s="134"/>
      <c r="AW71" s="134"/>
      <c r="AX71" s="134"/>
      <c r="AY71" s="134"/>
      <c r="AZ71" s="134"/>
      <c r="BA71" s="116">
        <f>BA72-BA73</f>
        <v>0</v>
      </c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35"/>
      <c r="BO71" s="116">
        <f>BO72-BO73</f>
        <v>-96709.43999999948</v>
      </c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35"/>
      <c r="CC71" s="116">
        <f>CC72-CC73</f>
        <v>15147</v>
      </c>
      <c r="CD71" s="117"/>
      <c r="CE71" s="117"/>
      <c r="CF71" s="117"/>
      <c r="CG71" s="117"/>
      <c r="CH71" s="117"/>
      <c r="CI71" s="117"/>
      <c r="CJ71" s="117"/>
      <c r="CK71" s="117"/>
      <c r="CL71" s="117"/>
      <c r="CM71" s="117"/>
      <c r="CN71" s="117"/>
      <c r="CO71" s="117"/>
      <c r="CP71" s="135"/>
      <c r="CQ71" s="116">
        <f t="shared" si="2"/>
        <v>-81562.43999999948</v>
      </c>
      <c r="CR71" s="117"/>
      <c r="CS71" s="117"/>
      <c r="CT71" s="117"/>
      <c r="CU71" s="117"/>
      <c r="CV71" s="117"/>
      <c r="CW71" s="117"/>
      <c r="CX71" s="117"/>
      <c r="CY71" s="117"/>
      <c r="CZ71" s="117"/>
      <c r="DA71" s="117"/>
      <c r="DB71" s="117"/>
      <c r="DC71" s="117"/>
      <c r="DD71" s="117"/>
      <c r="DE71" s="118"/>
    </row>
    <row r="72" spans="1:109" ht="24" customHeight="1">
      <c r="A72" s="136" t="s">
        <v>324</v>
      </c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7"/>
      <c r="AQ72" s="71" t="s">
        <v>174</v>
      </c>
      <c r="AR72" s="133" t="s">
        <v>325</v>
      </c>
      <c r="AS72" s="134"/>
      <c r="AT72" s="134"/>
      <c r="AU72" s="134"/>
      <c r="AV72" s="134"/>
      <c r="AW72" s="134"/>
      <c r="AX72" s="134"/>
      <c r="AY72" s="134"/>
      <c r="AZ72" s="134"/>
      <c r="BA72" s="116">
        <f>BA16-BA38</f>
        <v>0</v>
      </c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35"/>
      <c r="BO72" s="116">
        <f>BO16-BO38</f>
        <v>-96709.43999999948</v>
      </c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35"/>
      <c r="CC72" s="116">
        <f>CC16-CC38</f>
        <v>15147</v>
      </c>
      <c r="CD72" s="117"/>
      <c r="CE72" s="117"/>
      <c r="CF72" s="117"/>
      <c r="CG72" s="117"/>
      <c r="CH72" s="117"/>
      <c r="CI72" s="117"/>
      <c r="CJ72" s="117"/>
      <c r="CK72" s="117"/>
      <c r="CL72" s="117"/>
      <c r="CM72" s="117"/>
      <c r="CN72" s="117"/>
      <c r="CO72" s="117"/>
      <c r="CP72" s="135"/>
      <c r="CQ72" s="116">
        <f>CQ16-CQ38</f>
        <v>-81562.43999999762</v>
      </c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7"/>
      <c r="DE72" s="118"/>
    </row>
    <row r="73" spans="1:109" ht="12" customHeight="1">
      <c r="A73" s="136" t="s">
        <v>326</v>
      </c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7"/>
      <c r="AQ73" s="71" t="s">
        <v>174</v>
      </c>
      <c r="AR73" s="133" t="s">
        <v>327</v>
      </c>
      <c r="AS73" s="134"/>
      <c r="AT73" s="134"/>
      <c r="AU73" s="134"/>
      <c r="AV73" s="134"/>
      <c r="AW73" s="134"/>
      <c r="AX73" s="134"/>
      <c r="AY73" s="134"/>
      <c r="AZ73" s="134"/>
      <c r="BA73" s="116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35"/>
      <c r="BO73" s="116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35"/>
      <c r="CC73" s="116"/>
      <c r="CD73" s="117"/>
      <c r="CE73" s="117"/>
      <c r="CF73" s="117"/>
      <c r="CG73" s="117"/>
      <c r="CH73" s="117"/>
      <c r="CI73" s="117"/>
      <c r="CJ73" s="117"/>
      <c r="CK73" s="117"/>
      <c r="CL73" s="117"/>
      <c r="CM73" s="117"/>
      <c r="CN73" s="117"/>
      <c r="CO73" s="117"/>
      <c r="CP73" s="135"/>
      <c r="CQ73" s="116">
        <f>SUM(BA73:CC73)</f>
        <v>0</v>
      </c>
      <c r="CR73" s="117"/>
      <c r="CS73" s="117"/>
      <c r="CT73" s="117"/>
      <c r="CU73" s="117"/>
      <c r="CV73" s="117"/>
      <c r="CW73" s="117"/>
      <c r="CX73" s="117"/>
      <c r="CY73" s="117"/>
      <c r="CZ73" s="117"/>
      <c r="DA73" s="117"/>
      <c r="DB73" s="117"/>
      <c r="DC73" s="117"/>
      <c r="DD73" s="117"/>
      <c r="DE73" s="118"/>
    </row>
    <row r="74" spans="1:109" ht="24" customHeight="1">
      <c r="A74" s="146" t="s">
        <v>328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7"/>
      <c r="AQ74" s="71" t="s">
        <v>174</v>
      </c>
      <c r="AR74" s="133" t="s">
        <v>329</v>
      </c>
      <c r="AS74" s="134"/>
      <c r="AT74" s="134"/>
      <c r="AU74" s="134"/>
      <c r="AV74" s="134"/>
      <c r="AW74" s="134"/>
      <c r="AX74" s="134"/>
      <c r="AY74" s="134"/>
      <c r="AZ74" s="134"/>
      <c r="BA74" s="116">
        <f>SUM(BA75,BA78,BA81,BA84,BA91,BA94,BA97)</f>
        <v>0</v>
      </c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35"/>
      <c r="BO74" s="116">
        <f>SUM(BO75,BO78,BO81,BO84,BO91,BO94,BO97)</f>
        <v>-82026.28000000001</v>
      </c>
      <c r="BP74" s="117"/>
      <c r="BQ74" s="117"/>
      <c r="BR74" s="117"/>
      <c r="BS74" s="117"/>
      <c r="BT74" s="117"/>
      <c r="BU74" s="117"/>
      <c r="BV74" s="117"/>
      <c r="BW74" s="117"/>
      <c r="BX74" s="117"/>
      <c r="BY74" s="117"/>
      <c r="BZ74" s="117"/>
      <c r="CA74" s="117"/>
      <c r="CB74" s="135"/>
      <c r="CC74" s="116">
        <f>SUM(CC75,CC78,CC81,CC84,CC91,CC94,CC97)</f>
        <v>14244.830000000075</v>
      </c>
      <c r="CD74" s="117"/>
      <c r="CE74" s="117"/>
      <c r="CF74" s="117"/>
      <c r="CG74" s="117"/>
      <c r="CH74" s="117"/>
      <c r="CI74" s="117"/>
      <c r="CJ74" s="117"/>
      <c r="CK74" s="117"/>
      <c r="CL74" s="117"/>
      <c r="CM74" s="117"/>
      <c r="CN74" s="117"/>
      <c r="CO74" s="117"/>
      <c r="CP74" s="135"/>
      <c r="CQ74" s="116">
        <f>SUM(CQ75,CQ78,CQ81,CQ84,CQ91,CQ94,CQ97)</f>
        <v>-67781.4500000002</v>
      </c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7"/>
      <c r="DE74" s="118"/>
    </row>
    <row r="75" spans="1:109" ht="12" customHeight="1">
      <c r="A75" s="136" t="s">
        <v>330</v>
      </c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7"/>
      <c r="AQ75" s="71" t="s">
        <v>174</v>
      </c>
      <c r="AR75" s="133" t="s">
        <v>331</v>
      </c>
      <c r="AS75" s="134"/>
      <c r="AT75" s="134"/>
      <c r="AU75" s="134"/>
      <c r="AV75" s="134"/>
      <c r="AW75" s="134"/>
      <c r="AX75" s="134"/>
      <c r="AY75" s="134"/>
      <c r="AZ75" s="134"/>
      <c r="BA75" s="116">
        <f>BA76-BA77</f>
        <v>0</v>
      </c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35"/>
      <c r="BO75" s="116">
        <f>BO76-BO77</f>
        <v>-109948.15</v>
      </c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35"/>
      <c r="CC75" s="116">
        <f>CC76-CC77</f>
        <v>-14532</v>
      </c>
      <c r="CD75" s="117"/>
      <c r="CE75" s="117"/>
      <c r="CF75" s="117"/>
      <c r="CG75" s="117"/>
      <c r="CH75" s="117"/>
      <c r="CI75" s="117"/>
      <c r="CJ75" s="117"/>
      <c r="CK75" s="117"/>
      <c r="CL75" s="117"/>
      <c r="CM75" s="117"/>
      <c r="CN75" s="117"/>
      <c r="CO75" s="117"/>
      <c r="CP75" s="135"/>
      <c r="CQ75" s="116">
        <f>CQ76-CQ77</f>
        <v>-124480.15</v>
      </c>
      <c r="CR75" s="117"/>
      <c r="CS75" s="117"/>
      <c r="CT75" s="117"/>
      <c r="CU75" s="117"/>
      <c r="CV75" s="117"/>
      <c r="CW75" s="117"/>
      <c r="CX75" s="117"/>
      <c r="CY75" s="117"/>
      <c r="CZ75" s="117"/>
      <c r="DA75" s="117"/>
      <c r="DB75" s="117"/>
      <c r="DC75" s="117"/>
      <c r="DD75" s="117"/>
      <c r="DE75" s="118"/>
    </row>
    <row r="76" spans="1:109" ht="24" customHeight="1">
      <c r="A76" s="138" t="s">
        <v>332</v>
      </c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9"/>
      <c r="AQ76" s="71" t="s">
        <v>174</v>
      </c>
      <c r="AR76" s="133" t="s">
        <v>333</v>
      </c>
      <c r="AS76" s="134"/>
      <c r="AT76" s="134"/>
      <c r="AU76" s="134"/>
      <c r="AV76" s="134" t="s">
        <v>329</v>
      </c>
      <c r="AW76" s="134"/>
      <c r="AX76" s="134"/>
      <c r="AY76" s="134"/>
      <c r="AZ76" s="134"/>
      <c r="BA76" s="116"/>
      <c r="BB76" s="117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  <c r="BM76" s="117"/>
      <c r="BN76" s="135"/>
      <c r="BO76" s="116">
        <v>122177</v>
      </c>
      <c r="BP76" s="117"/>
      <c r="BQ76" s="117"/>
      <c r="BR76" s="117"/>
      <c r="BS76" s="117"/>
      <c r="BT76" s="117"/>
      <c r="BU76" s="117"/>
      <c r="BV76" s="117"/>
      <c r="BW76" s="117"/>
      <c r="BX76" s="117"/>
      <c r="BY76" s="117"/>
      <c r="BZ76" s="117"/>
      <c r="CA76" s="117"/>
      <c r="CB76" s="135"/>
      <c r="CC76" s="116">
        <v>8990</v>
      </c>
      <c r="CD76" s="117"/>
      <c r="CE76" s="117"/>
      <c r="CF76" s="117"/>
      <c r="CG76" s="117"/>
      <c r="CH76" s="117"/>
      <c r="CI76" s="117"/>
      <c r="CJ76" s="117"/>
      <c r="CK76" s="117"/>
      <c r="CL76" s="117"/>
      <c r="CM76" s="117"/>
      <c r="CN76" s="117"/>
      <c r="CO76" s="117"/>
      <c r="CP76" s="135"/>
      <c r="CQ76" s="116">
        <f>SUM(BA76:CC76)</f>
        <v>131167</v>
      </c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7"/>
      <c r="DE76" s="118"/>
    </row>
    <row r="77" spans="1:109" ht="12" customHeight="1">
      <c r="A77" s="138" t="s">
        <v>334</v>
      </c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9"/>
      <c r="AQ77" s="71" t="s">
        <v>174</v>
      </c>
      <c r="AR77" s="133" t="s">
        <v>335</v>
      </c>
      <c r="AS77" s="134"/>
      <c r="AT77" s="134"/>
      <c r="AU77" s="134"/>
      <c r="AV77" s="134" t="s">
        <v>336</v>
      </c>
      <c r="AW77" s="134"/>
      <c r="AX77" s="134"/>
      <c r="AY77" s="134"/>
      <c r="AZ77" s="134"/>
      <c r="BA77" s="116"/>
      <c r="BB77" s="117"/>
      <c r="BC77" s="117"/>
      <c r="BD77" s="117"/>
      <c r="BE77" s="117"/>
      <c r="BF77" s="117"/>
      <c r="BG77" s="117"/>
      <c r="BH77" s="117"/>
      <c r="BI77" s="117"/>
      <c r="BJ77" s="117"/>
      <c r="BK77" s="117"/>
      <c r="BL77" s="117"/>
      <c r="BM77" s="117"/>
      <c r="BN77" s="135"/>
      <c r="BO77" s="116">
        <v>232125.15</v>
      </c>
      <c r="BP77" s="117"/>
      <c r="BQ77" s="117"/>
      <c r="BR77" s="117"/>
      <c r="BS77" s="117"/>
      <c r="BT77" s="117"/>
      <c r="BU77" s="117"/>
      <c r="BV77" s="117"/>
      <c r="BW77" s="117"/>
      <c r="BX77" s="117"/>
      <c r="BY77" s="117"/>
      <c r="BZ77" s="117"/>
      <c r="CA77" s="117"/>
      <c r="CB77" s="135"/>
      <c r="CC77" s="116">
        <v>23522</v>
      </c>
      <c r="CD77" s="117"/>
      <c r="CE77" s="117"/>
      <c r="CF77" s="117"/>
      <c r="CG77" s="117"/>
      <c r="CH77" s="117"/>
      <c r="CI77" s="117"/>
      <c r="CJ77" s="117"/>
      <c r="CK77" s="117"/>
      <c r="CL77" s="117"/>
      <c r="CM77" s="117"/>
      <c r="CN77" s="117"/>
      <c r="CO77" s="117"/>
      <c r="CP77" s="135"/>
      <c r="CQ77" s="116">
        <f>SUM(BA77:CC77)</f>
        <v>255647.15</v>
      </c>
      <c r="CR77" s="117"/>
      <c r="CS77" s="117"/>
      <c r="CT77" s="117"/>
      <c r="CU77" s="117"/>
      <c r="CV77" s="117"/>
      <c r="CW77" s="117"/>
      <c r="CX77" s="117"/>
      <c r="CY77" s="117"/>
      <c r="CZ77" s="117"/>
      <c r="DA77" s="117"/>
      <c r="DB77" s="117"/>
      <c r="DC77" s="117"/>
      <c r="DD77" s="117"/>
      <c r="DE77" s="118"/>
    </row>
    <row r="78" spans="1:109" ht="12" customHeight="1">
      <c r="A78" s="136" t="s">
        <v>337</v>
      </c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7"/>
      <c r="AQ78" s="71" t="s">
        <v>174</v>
      </c>
      <c r="AR78" s="133" t="s">
        <v>338</v>
      </c>
      <c r="AS78" s="134"/>
      <c r="AT78" s="134"/>
      <c r="AU78" s="134"/>
      <c r="AV78" s="134"/>
      <c r="AW78" s="134"/>
      <c r="AX78" s="134"/>
      <c r="AY78" s="134"/>
      <c r="AZ78" s="134"/>
      <c r="BA78" s="116">
        <f>BA79-BA80</f>
        <v>0</v>
      </c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35"/>
      <c r="BO78" s="116">
        <f>BO79-BO80</f>
        <v>0</v>
      </c>
      <c r="BP78" s="117"/>
      <c r="BQ78" s="117"/>
      <c r="BR78" s="117"/>
      <c r="BS78" s="117"/>
      <c r="BT78" s="117"/>
      <c r="BU78" s="117"/>
      <c r="BV78" s="117"/>
      <c r="BW78" s="117"/>
      <c r="BX78" s="117"/>
      <c r="BY78" s="117"/>
      <c r="BZ78" s="117"/>
      <c r="CA78" s="117"/>
      <c r="CB78" s="135"/>
      <c r="CC78" s="116">
        <f>CC79-CC80</f>
        <v>0</v>
      </c>
      <c r="CD78" s="117"/>
      <c r="CE78" s="117"/>
      <c r="CF78" s="117"/>
      <c r="CG78" s="117"/>
      <c r="CH78" s="117"/>
      <c r="CI78" s="117"/>
      <c r="CJ78" s="117"/>
      <c r="CK78" s="117"/>
      <c r="CL78" s="117"/>
      <c r="CM78" s="117"/>
      <c r="CN78" s="117"/>
      <c r="CO78" s="117"/>
      <c r="CP78" s="135"/>
      <c r="CQ78" s="116">
        <f>CQ79-CQ80</f>
        <v>0</v>
      </c>
      <c r="CR78" s="117"/>
      <c r="CS78" s="117"/>
      <c r="CT78" s="117"/>
      <c r="CU78" s="117"/>
      <c r="CV78" s="117"/>
      <c r="CW78" s="117"/>
      <c r="CX78" s="117"/>
      <c r="CY78" s="117"/>
      <c r="CZ78" s="117"/>
      <c r="DA78" s="117"/>
      <c r="DB78" s="117"/>
      <c r="DC78" s="117"/>
      <c r="DD78" s="117"/>
      <c r="DE78" s="118"/>
    </row>
    <row r="79" spans="1:109" ht="24" customHeight="1">
      <c r="A79" s="138" t="s">
        <v>339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9"/>
      <c r="AQ79" s="71" t="s">
        <v>174</v>
      </c>
      <c r="AR79" s="133" t="s">
        <v>340</v>
      </c>
      <c r="AS79" s="134"/>
      <c r="AT79" s="134"/>
      <c r="AU79" s="134"/>
      <c r="AV79" s="134" t="s">
        <v>331</v>
      </c>
      <c r="AW79" s="134"/>
      <c r="AX79" s="134"/>
      <c r="AY79" s="134"/>
      <c r="AZ79" s="134"/>
      <c r="BA79" s="116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35"/>
      <c r="BO79" s="116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35"/>
      <c r="CC79" s="116"/>
      <c r="CD79" s="117"/>
      <c r="CE79" s="117"/>
      <c r="CF79" s="117"/>
      <c r="CG79" s="117"/>
      <c r="CH79" s="117"/>
      <c r="CI79" s="117"/>
      <c r="CJ79" s="117"/>
      <c r="CK79" s="117"/>
      <c r="CL79" s="117"/>
      <c r="CM79" s="117"/>
      <c r="CN79" s="117"/>
      <c r="CO79" s="117"/>
      <c r="CP79" s="135"/>
      <c r="CQ79" s="116">
        <f>SUM(BA79:CC79)</f>
        <v>0</v>
      </c>
      <c r="CR79" s="117"/>
      <c r="CS79" s="117"/>
      <c r="CT79" s="117"/>
      <c r="CU79" s="117"/>
      <c r="CV79" s="117"/>
      <c r="CW79" s="117"/>
      <c r="CX79" s="117"/>
      <c r="CY79" s="117"/>
      <c r="CZ79" s="117"/>
      <c r="DA79" s="117"/>
      <c r="DB79" s="117"/>
      <c r="DC79" s="117"/>
      <c r="DD79" s="117"/>
      <c r="DE79" s="118"/>
    </row>
    <row r="80" spans="1:109" ht="12" customHeight="1">
      <c r="A80" s="138" t="s">
        <v>341</v>
      </c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9"/>
      <c r="AQ80" s="71" t="s">
        <v>174</v>
      </c>
      <c r="AR80" s="133" t="s">
        <v>342</v>
      </c>
      <c r="AS80" s="134"/>
      <c r="AT80" s="134"/>
      <c r="AU80" s="134"/>
      <c r="AV80" s="134" t="s">
        <v>343</v>
      </c>
      <c r="AW80" s="134"/>
      <c r="AX80" s="134"/>
      <c r="AY80" s="134"/>
      <c r="AZ80" s="134"/>
      <c r="BA80" s="116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35"/>
      <c r="BO80" s="116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35"/>
      <c r="CC80" s="116"/>
      <c r="CD80" s="117"/>
      <c r="CE80" s="117"/>
      <c r="CF80" s="117"/>
      <c r="CG80" s="117"/>
      <c r="CH80" s="117"/>
      <c r="CI80" s="117"/>
      <c r="CJ80" s="117"/>
      <c r="CK80" s="117"/>
      <c r="CL80" s="117"/>
      <c r="CM80" s="117"/>
      <c r="CN80" s="117"/>
      <c r="CO80" s="117"/>
      <c r="CP80" s="135"/>
      <c r="CQ80" s="116">
        <f>SUM(BA80:CC80)</f>
        <v>0</v>
      </c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7"/>
      <c r="DE80" s="118"/>
    </row>
    <row r="81" spans="1:109" ht="12" customHeight="1">
      <c r="A81" s="136" t="s">
        <v>344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7"/>
      <c r="AQ81" s="71" t="s">
        <v>174</v>
      </c>
      <c r="AR81" s="133" t="s">
        <v>345</v>
      </c>
      <c r="AS81" s="134"/>
      <c r="AT81" s="134"/>
      <c r="AU81" s="134"/>
      <c r="AV81" s="134"/>
      <c r="AW81" s="134"/>
      <c r="AX81" s="134"/>
      <c r="AY81" s="134"/>
      <c r="AZ81" s="134"/>
      <c r="BA81" s="116">
        <f>BA82-BA83</f>
        <v>0</v>
      </c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35"/>
      <c r="BO81" s="116">
        <f>BO82-BO83</f>
        <v>0.42</v>
      </c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35"/>
      <c r="CC81" s="116">
        <f>CC82-CC83</f>
        <v>0</v>
      </c>
      <c r="CD81" s="117"/>
      <c r="CE81" s="117"/>
      <c r="CF81" s="117"/>
      <c r="CG81" s="117"/>
      <c r="CH81" s="117"/>
      <c r="CI81" s="117"/>
      <c r="CJ81" s="117"/>
      <c r="CK81" s="117"/>
      <c r="CL81" s="117"/>
      <c r="CM81" s="117"/>
      <c r="CN81" s="117"/>
      <c r="CO81" s="117"/>
      <c r="CP81" s="135"/>
      <c r="CQ81" s="116">
        <f>CQ82-CQ83</f>
        <v>0.42</v>
      </c>
      <c r="CR81" s="117"/>
      <c r="CS81" s="117"/>
      <c r="CT81" s="117"/>
      <c r="CU81" s="117"/>
      <c r="CV81" s="117"/>
      <c r="CW81" s="117"/>
      <c r="CX81" s="117"/>
      <c r="CY81" s="117"/>
      <c r="CZ81" s="117"/>
      <c r="DA81" s="117"/>
      <c r="DB81" s="117"/>
      <c r="DC81" s="117"/>
      <c r="DD81" s="117"/>
      <c r="DE81" s="118"/>
    </row>
    <row r="82" spans="1:109" ht="24" customHeight="1">
      <c r="A82" s="138" t="s">
        <v>346</v>
      </c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9"/>
      <c r="AQ82" s="71" t="s">
        <v>174</v>
      </c>
      <c r="AR82" s="133" t="s">
        <v>347</v>
      </c>
      <c r="AS82" s="134"/>
      <c r="AT82" s="134"/>
      <c r="AU82" s="134"/>
      <c r="AV82" s="134" t="s">
        <v>338</v>
      </c>
      <c r="AW82" s="134"/>
      <c r="AX82" s="134"/>
      <c r="AY82" s="134"/>
      <c r="AZ82" s="134"/>
      <c r="BA82" s="116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35"/>
      <c r="BO82" s="116">
        <v>0.42</v>
      </c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35"/>
      <c r="CC82" s="116"/>
      <c r="CD82" s="117"/>
      <c r="CE82" s="117"/>
      <c r="CF82" s="117"/>
      <c r="CG82" s="117"/>
      <c r="CH82" s="117"/>
      <c r="CI82" s="117"/>
      <c r="CJ82" s="117"/>
      <c r="CK82" s="117"/>
      <c r="CL82" s="117"/>
      <c r="CM82" s="117"/>
      <c r="CN82" s="117"/>
      <c r="CO82" s="117"/>
      <c r="CP82" s="135"/>
      <c r="CQ82" s="116">
        <f>SUM(BA82:CC82)</f>
        <v>0.42</v>
      </c>
      <c r="CR82" s="117"/>
      <c r="CS82" s="117"/>
      <c r="CT82" s="117"/>
      <c r="CU82" s="117"/>
      <c r="CV82" s="117"/>
      <c r="CW82" s="117"/>
      <c r="CX82" s="117"/>
      <c r="CY82" s="117"/>
      <c r="CZ82" s="117"/>
      <c r="DA82" s="117"/>
      <c r="DB82" s="117"/>
      <c r="DC82" s="117"/>
      <c r="DD82" s="117"/>
      <c r="DE82" s="118"/>
    </row>
    <row r="83" spans="1:109" ht="12" customHeight="1">
      <c r="A83" s="138" t="s">
        <v>348</v>
      </c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9"/>
      <c r="AQ83" s="71" t="s">
        <v>174</v>
      </c>
      <c r="AR83" s="133" t="s">
        <v>349</v>
      </c>
      <c r="AS83" s="134"/>
      <c r="AT83" s="134"/>
      <c r="AU83" s="134"/>
      <c r="AV83" s="134" t="s">
        <v>350</v>
      </c>
      <c r="AW83" s="134"/>
      <c r="AX83" s="134"/>
      <c r="AY83" s="134"/>
      <c r="AZ83" s="134"/>
      <c r="BA83" s="116"/>
      <c r="BB83" s="117"/>
      <c r="BC83" s="117"/>
      <c r="BD83" s="117"/>
      <c r="BE83" s="117"/>
      <c r="BF83" s="117"/>
      <c r="BG83" s="117"/>
      <c r="BH83" s="117"/>
      <c r="BI83" s="117"/>
      <c r="BJ83" s="117"/>
      <c r="BK83" s="117"/>
      <c r="BL83" s="117"/>
      <c r="BM83" s="117"/>
      <c r="BN83" s="135"/>
      <c r="BO83" s="116"/>
      <c r="BP83" s="117"/>
      <c r="BQ83" s="117"/>
      <c r="BR83" s="117"/>
      <c r="BS83" s="117"/>
      <c r="BT83" s="117"/>
      <c r="BU83" s="117"/>
      <c r="BV83" s="117"/>
      <c r="BW83" s="117"/>
      <c r="BX83" s="117"/>
      <c r="BY83" s="117"/>
      <c r="BZ83" s="117"/>
      <c r="CA83" s="117"/>
      <c r="CB83" s="135"/>
      <c r="CC83" s="116"/>
      <c r="CD83" s="117"/>
      <c r="CE83" s="117"/>
      <c r="CF83" s="117"/>
      <c r="CG83" s="117"/>
      <c r="CH83" s="117"/>
      <c r="CI83" s="117"/>
      <c r="CJ83" s="117"/>
      <c r="CK83" s="117"/>
      <c r="CL83" s="117"/>
      <c r="CM83" s="117"/>
      <c r="CN83" s="117"/>
      <c r="CO83" s="117"/>
      <c r="CP83" s="135"/>
      <c r="CQ83" s="116">
        <f>SUM(BA83:CC83)</f>
        <v>0</v>
      </c>
      <c r="CR83" s="117"/>
      <c r="CS83" s="117"/>
      <c r="CT83" s="117"/>
      <c r="CU83" s="117"/>
      <c r="CV83" s="117"/>
      <c r="CW83" s="117"/>
      <c r="CX83" s="117"/>
      <c r="CY83" s="117"/>
      <c r="CZ83" s="117"/>
      <c r="DA83" s="117"/>
      <c r="DB83" s="117"/>
      <c r="DC83" s="117"/>
      <c r="DD83" s="117"/>
      <c r="DE83" s="118"/>
    </row>
    <row r="84" spans="1:109" ht="12" customHeight="1">
      <c r="A84" s="136" t="s">
        <v>351</v>
      </c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7"/>
      <c r="AQ84" s="71" t="s">
        <v>174</v>
      </c>
      <c r="AR84" s="133" t="s">
        <v>352</v>
      </c>
      <c r="AS84" s="134"/>
      <c r="AT84" s="134"/>
      <c r="AU84" s="134"/>
      <c r="AV84" s="134"/>
      <c r="AW84" s="134"/>
      <c r="AX84" s="134"/>
      <c r="AY84" s="134"/>
      <c r="AZ84" s="134"/>
      <c r="BA84" s="116">
        <f>BA85-BA86</f>
        <v>0</v>
      </c>
      <c r="BB84" s="117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35"/>
      <c r="BO84" s="116">
        <f>BO85-BO86</f>
        <v>27921.449999999983</v>
      </c>
      <c r="BP84" s="117"/>
      <c r="BQ84" s="117"/>
      <c r="BR84" s="117"/>
      <c r="BS84" s="117"/>
      <c r="BT84" s="117"/>
      <c r="BU84" s="117"/>
      <c r="BV84" s="117"/>
      <c r="BW84" s="117"/>
      <c r="BX84" s="117"/>
      <c r="BY84" s="117"/>
      <c r="BZ84" s="117"/>
      <c r="CA84" s="117"/>
      <c r="CB84" s="135"/>
      <c r="CC84" s="116">
        <f>CC85-CC86</f>
        <v>28776.830000000075</v>
      </c>
      <c r="CD84" s="117"/>
      <c r="CE84" s="117"/>
      <c r="CF84" s="117"/>
      <c r="CG84" s="117"/>
      <c r="CH84" s="117"/>
      <c r="CI84" s="117"/>
      <c r="CJ84" s="117"/>
      <c r="CK84" s="117"/>
      <c r="CL84" s="117"/>
      <c r="CM84" s="117"/>
      <c r="CN84" s="117"/>
      <c r="CO84" s="117"/>
      <c r="CP84" s="135"/>
      <c r="CQ84" s="116">
        <f>CQ85-CQ86</f>
        <v>56698.279999999795</v>
      </c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7"/>
      <c r="DE84" s="118"/>
    </row>
    <row r="85" spans="1:109" ht="24" customHeight="1">
      <c r="A85" s="138" t="s">
        <v>353</v>
      </c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9"/>
      <c r="AQ85" s="71" t="s">
        <v>174</v>
      </c>
      <c r="AR85" s="133" t="s">
        <v>354</v>
      </c>
      <c r="AS85" s="134"/>
      <c r="AT85" s="134"/>
      <c r="AU85" s="134"/>
      <c r="AV85" s="134" t="s">
        <v>355</v>
      </c>
      <c r="AW85" s="134"/>
      <c r="AX85" s="134"/>
      <c r="AY85" s="134"/>
      <c r="AZ85" s="134"/>
      <c r="BA85" s="116"/>
      <c r="BB85" s="117"/>
      <c r="BC85" s="117"/>
      <c r="BD85" s="117"/>
      <c r="BE85" s="117"/>
      <c r="BF85" s="117"/>
      <c r="BG85" s="117"/>
      <c r="BH85" s="117"/>
      <c r="BI85" s="117"/>
      <c r="BJ85" s="117"/>
      <c r="BK85" s="117"/>
      <c r="BL85" s="117"/>
      <c r="BM85" s="117"/>
      <c r="BN85" s="135"/>
      <c r="BO85" s="116">
        <v>230659.4</v>
      </c>
      <c r="BP85" s="117"/>
      <c r="BQ85" s="117"/>
      <c r="BR85" s="117"/>
      <c r="BS85" s="117"/>
      <c r="BT85" s="117"/>
      <c r="BU85" s="117"/>
      <c r="BV85" s="117"/>
      <c r="BW85" s="117"/>
      <c r="BX85" s="117"/>
      <c r="BY85" s="117"/>
      <c r="BZ85" s="117"/>
      <c r="CA85" s="117"/>
      <c r="CB85" s="135"/>
      <c r="CC85" s="116">
        <v>2682860.86</v>
      </c>
      <c r="CD85" s="117"/>
      <c r="CE85" s="117"/>
      <c r="CF85" s="117"/>
      <c r="CG85" s="117"/>
      <c r="CH85" s="117"/>
      <c r="CI85" s="117"/>
      <c r="CJ85" s="117"/>
      <c r="CK85" s="117"/>
      <c r="CL85" s="117"/>
      <c r="CM85" s="117"/>
      <c r="CN85" s="117"/>
      <c r="CO85" s="117"/>
      <c r="CP85" s="135"/>
      <c r="CQ85" s="116">
        <f>SUM(BA85:CC85)</f>
        <v>2913520.26</v>
      </c>
      <c r="CR85" s="117"/>
      <c r="CS85" s="117"/>
      <c r="CT85" s="117"/>
      <c r="CU85" s="117"/>
      <c r="CV85" s="117"/>
      <c r="CW85" s="117"/>
      <c r="CX85" s="117"/>
      <c r="CY85" s="117"/>
      <c r="CZ85" s="117"/>
      <c r="DA85" s="117"/>
      <c r="DB85" s="117"/>
      <c r="DC85" s="117"/>
      <c r="DD85" s="117"/>
      <c r="DE85" s="118"/>
    </row>
    <row r="86" spans="1:109" ht="12" customHeight="1" thickBot="1">
      <c r="A86" s="138" t="s">
        <v>356</v>
      </c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9"/>
      <c r="AQ86" s="71" t="s">
        <v>174</v>
      </c>
      <c r="AR86" s="133" t="s">
        <v>357</v>
      </c>
      <c r="AS86" s="134"/>
      <c r="AT86" s="134"/>
      <c r="AU86" s="134"/>
      <c r="AV86" s="134" t="s">
        <v>358</v>
      </c>
      <c r="AW86" s="134"/>
      <c r="AX86" s="134"/>
      <c r="AY86" s="134"/>
      <c r="AZ86" s="134"/>
      <c r="BA86" s="116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35"/>
      <c r="BO86" s="116">
        <v>202737.95</v>
      </c>
      <c r="BP86" s="117"/>
      <c r="BQ86" s="117"/>
      <c r="BR86" s="117"/>
      <c r="BS86" s="117"/>
      <c r="BT86" s="117"/>
      <c r="BU86" s="117"/>
      <c r="BV86" s="117"/>
      <c r="BW86" s="117"/>
      <c r="BX86" s="117"/>
      <c r="BY86" s="117"/>
      <c r="BZ86" s="117"/>
      <c r="CA86" s="117"/>
      <c r="CB86" s="135"/>
      <c r="CC86" s="116">
        <v>2654084.03</v>
      </c>
      <c r="CD86" s="117"/>
      <c r="CE86" s="117"/>
      <c r="CF86" s="117"/>
      <c r="CG86" s="117"/>
      <c r="CH86" s="117"/>
      <c r="CI86" s="117"/>
      <c r="CJ86" s="117"/>
      <c r="CK86" s="117"/>
      <c r="CL86" s="117"/>
      <c r="CM86" s="117"/>
      <c r="CN86" s="117"/>
      <c r="CO86" s="117"/>
      <c r="CP86" s="135"/>
      <c r="CQ86" s="116">
        <f>SUM(BA86:CC86)</f>
        <v>2856821.98</v>
      </c>
      <c r="CR86" s="117"/>
      <c r="CS86" s="117"/>
      <c r="CT86" s="117"/>
      <c r="CU86" s="117"/>
      <c r="CV86" s="117"/>
      <c r="CW86" s="117"/>
      <c r="CX86" s="117"/>
      <c r="CY86" s="117"/>
      <c r="CZ86" s="117"/>
      <c r="DA86" s="117"/>
      <c r="DB86" s="117"/>
      <c r="DC86" s="117"/>
      <c r="DD86" s="117"/>
      <c r="DE86" s="118"/>
    </row>
    <row r="87" spans="1:109" ht="3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  <c r="BG87" s="143"/>
      <c r="BH87" s="143"/>
      <c r="BI87" s="143"/>
      <c r="BJ87" s="143"/>
      <c r="BK87" s="143"/>
      <c r="BL87" s="143"/>
      <c r="BM87" s="143"/>
      <c r="BN87" s="143"/>
      <c r="BO87" s="143"/>
      <c r="BP87" s="143"/>
      <c r="BQ87" s="143"/>
      <c r="BR87" s="143"/>
      <c r="BS87" s="143"/>
      <c r="BT87" s="143"/>
      <c r="BU87" s="143"/>
      <c r="BV87" s="143"/>
      <c r="BW87" s="143"/>
      <c r="BX87" s="143"/>
      <c r="BY87" s="143"/>
      <c r="BZ87" s="143"/>
      <c r="CA87" s="143"/>
      <c r="CB87" s="143"/>
      <c r="CC87" s="143"/>
      <c r="CD87" s="143"/>
      <c r="CE87" s="143"/>
      <c r="CF87" s="143"/>
      <c r="CG87" s="143"/>
      <c r="CH87" s="143"/>
      <c r="CI87" s="143"/>
      <c r="CJ87" s="143"/>
      <c r="CK87" s="143"/>
      <c r="CL87" s="143"/>
      <c r="CM87" s="143"/>
      <c r="CN87" s="143"/>
      <c r="CO87" s="143"/>
      <c r="CP87" s="143"/>
      <c r="CQ87" s="143"/>
      <c r="CR87" s="143"/>
      <c r="CS87" s="143"/>
      <c r="CT87" s="143"/>
      <c r="CU87" s="143"/>
      <c r="CV87" s="143"/>
      <c r="CW87" s="143"/>
      <c r="CX87" s="143"/>
      <c r="CY87" s="143"/>
      <c r="CZ87" s="143"/>
      <c r="DA87" s="143"/>
      <c r="DB87" s="143"/>
      <c r="DC87" s="143"/>
      <c r="DD87" s="143"/>
      <c r="DE87" s="143"/>
    </row>
    <row r="88" ht="9.75">
      <c r="DE88" s="11" t="s">
        <v>359</v>
      </c>
    </row>
    <row r="89" spans="1:109" s="8" customFormat="1" ht="35.25" customHeight="1">
      <c r="A89" s="119" t="s">
        <v>27</v>
      </c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20"/>
      <c r="AQ89" s="12"/>
      <c r="AR89" s="124" t="s">
        <v>26</v>
      </c>
      <c r="AS89" s="119"/>
      <c r="AT89" s="119"/>
      <c r="AU89" s="120"/>
      <c r="AV89" s="124" t="s">
        <v>30</v>
      </c>
      <c r="AW89" s="119"/>
      <c r="AX89" s="119"/>
      <c r="AY89" s="119"/>
      <c r="AZ89" s="120"/>
      <c r="BA89" s="124" t="s">
        <v>31</v>
      </c>
      <c r="BB89" s="125"/>
      <c r="BC89" s="125"/>
      <c r="BD89" s="125"/>
      <c r="BE89" s="125"/>
      <c r="BF89" s="125"/>
      <c r="BG89" s="125"/>
      <c r="BH89" s="125"/>
      <c r="BI89" s="125"/>
      <c r="BJ89" s="125"/>
      <c r="BK89" s="125"/>
      <c r="BL89" s="125"/>
      <c r="BM89" s="125"/>
      <c r="BN89" s="126"/>
      <c r="BO89" s="124" t="s">
        <v>136</v>
      </c>
      <c r="BP89" s="125"/>
      <c r="BQ89" s="125"/>
      <c r="BR89" s="125"/>
      <c r="BS89" s="125"/>
      <c r="BT89" s="125"/>
      <c r="BU89" s="125"/>
      <c r="BV89" s="125"/>
      <c r="BW89" s="125"/>
      <c r="BX89" s="125"/>
      <c r="BY89" s="125"/>
      <c r="BZ89" s="125"/>
      <c r="CA89" s="125"/>
      <c r="CB89" s="126"/>
      <c r="CC89" s="124" t="s">
        <v>137</v>
      </c>
      <c r="CD89" s="125"/>
      <c r="CE89" s="125"/>
      <c r="CF89" s="125"/>
      <c r="CG89" s="125"/>
      <c r="CH89" s="125"/>
      <c r="CI89" s="125"/>
      <c r="CJ89" s="125"/>
      <c r="CK89" s="125"/>
      <c r="CL89" s="125"/>
      <c r="CM89" s="125"/>
      <c r="CN89" s="125"/>
      <c r="CO89" s="125"/>
      <c r="CP89" s="126"/>
      <c r="CQ89" s="127" t="s">
        <v>32</v>
      </c>
      <c r="CR89" s="119"/>
      <c r="CS89" s="119"/>
      <c r="CT89" s="119"/>
      <c r="CU89" s="119"/>
      <c r="CV89" s="119"/>
      <c r="CW89" s="119"/>
      <c r="CX89" s="119"/>
      <c r="CY89" s="119"/>
      <c r="CZ89" s="119"/>
      <c r="DA89" s="119"/>
      <c r="DB89" s="119"/>
      <c r="DC89" s="119"/>
      <c r="DD89" s="119"/>
      <c r="DE89" s="119"/>
    </row>
    <row r="90" spans="1:109" s="8" customFormat="1" ht="10.5" thickBot="1">
      <c r="A90" s="119">
        <v>1</v>
      </c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20"/>
      <c r="AQ90" s="12"/>
      <c r="AR90" s="128">
        <v>2</v>
      </c>
      <c r="AS90" s="129"/>
      <c r="AT90" s="129"/>
      <c r="AU90" s="130"/>
      <c r="AV90" s="128">
        <v>3</v>
      </c>
      <c r="AW90" s="129"/>
      <c r="AX90" s="129"/>
      <c r="AY90" s="129"/>
      <c r="AZ90" s="130"/>
      <c r="BA90" s="128">
        <v>4</v>
      </c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29"/>
      <c r="BN90" s="130"/>
      <c r="BO90" s="128">
        <v>5</v>
      </c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30"/>
      <c r="CC90" s="128">
        <v>6</v>
      </c>
      <c r="CD90" s="129"/>
      <c r="CE90" s="129"/>
      <c r="CF90" s="129"/>
      <c r="CG90" s="129"/>
      <c r="CH90" s="129"/>
      <c r="CI90" s="129"/>
      <c r="CJ90" s="129"/>
      <c r="CK90" s="129"/>
      <c r="CL90" s="129"/>
      <c r="CM90" s="129"/>
      <c r="CN90" s="129"/>
      <c r="CO90" s="129"/>
      <c r="CP90" s="130"/>
      <c r="CQ90" s="128">
        <v>7</v>
      </c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29"/>
      <c r="DE90" s="129"/>
    </row>
    <row r="91" spans="1:109" ht="12" customHeight="1">
      <c r="A91" s="144" t="s">
        <v>360</v>
      </c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5"/>
      <c r="AQ91" s="71" t="s">
        <v>174</v>
      </c>
      <c r="AR91" s="133" t="s">
        <v>361</v>
      </c>
      <c r="AS91" s="134"/>
      <c r="AT91" s="134"/>
      <c r="AU91" s="134"/>
      <c r="AV91" s="134"/>
      <c r="AW91" s="134"/>
      <c r="AX91" s="134"/>
      <c r="AY91" s="134"/>
      <c r="AZ91" s="134"/>
      <c r="BA91" s="116">
        <f>BA92-BA93</f>
        <v>0</v>
      </c>
      <c r="BB91" s="117"/>
      <c r="BC91" s="117"/>
      <c r="BD91" s="117"/>
      <c r="BE91" s="117"/>
      <c r="BF91" s="117"/>
      <c r="BG91" s="117"/>
      <c r="BH91" s="117"/>
      <c r="BI91" s="117"/>
      <c r="BJ91" s="117"/>
      <c r="BK91" s="117"/>
      <c r="BL91" s="117"/>
      <c r="BM91" s="117"/>
      <c r="BN91" s="135"/>
      <c r="BO91" s="116">
        <f>BO92-BO93</f>
        <v>0</v>
      </c>
      <c r="BP91" s="117"/>
      <c r="BQ91" s="117"/>
      <c r="BR91" s="117"/>
      <c r="BS91" s="117"/>
      <c r="BT91" s="117"/>
      <c r="BU91" s="117"/>
      <c r="BV91" s="117"/>
      <c r="BW91" s="117"/>
      <c r="BX91" s="117"/>
      <c r="BY91" s="117"/>
      <c r="BZ91" s="117"/>
      <c r="CA91" s="117"/>
      <c r="CB91" s="135"/>
      <c r="CC91" s="116">
        <f>CC92-CC93</f>
        <v>0</v>
      </c>
      <c r="CD91" s="117"/>
      <c r="CE91" s="117"/>
      <c r="CF91" s="117"/>
      <c r="CG91" s="117"/>
      <c r="CH91" s="117"/>
      <c r="CI91" s="117"/>
      <c r="CJ91" s="117"/>
      <c r="CK91" s="117"/>
      <c r="CL91" s="117"/>
      <c r="CM91" s="117"/>
      <c r="CN91" s="117"/>
      <c r="CO91" s="117"/>
      <c r="CP91" s="135"/>
      <c r="CQ91" s="116">
        <f>CQ92-CQ93</f>
        <v>0</v>
      </c>
      <c r="CR91" s="117"/>
      <c r="CS91" s="117"/>
      <c r="CT91" s="117"/>
      <c r="CU91" s="117"/>
      <c r="CV91" s="117"/>
      <c r="CW91" s="117"/>
      <c r="CX91" s="117"/>
      <c r="CY91" s="117"/>
      <c r="CZ91" s="117"/>
      <c r="DA91" s="117"/>
      <c r="DB91" s="117"/>
      <c r="DC91" s="117"/>
      <c r="DD91" s="117"/>
      <c r="DE91" s="118"/>
    </row>
    <row r="92" spans="1:109" ht="24" customHeight="1">
      <c r="A92" s="138" t="s">
        <v>362</v>
      </c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9"/>
      <c r="AQ92" s="71" t="s">
        <v>174</v>
      </c>
      <c r="AR92" s="133" t="s">
        <v>363</v>
      </c>
      <c r="AS92" s="134"/>
      <c r="AT92" s="134"/>
      <c r="AU92" s="134"/>
      <c r="AV92" s="134" t="s">
        <v>345</v>
      </c>
      <c r="AW92" s="134"/>
      <c r="AX92" s="134"/>
      <c r="AY92" s="134"/>
      <c r="AZ92" s="134"/>
      <c r="BA92" s="116"/>
      <c r="BB92" s="117"/>
      <c r="BC92" s="117"/>
      <c r="BD92" s="117"/>
      <c r="BE92" s="117"/>
      <c r="BF92" s="117"/>
      <c r="BG92" s="117"/>
      <c r="BH92" s="117"/>
      <c r="BI92" s="117"/>
      <c r="BJ92" s="117"/>
      <c r="BK92" s="117"/>
      <c r="BL92" s="117"/>
      <c r="BM92" s="117"/>
      <c r="BN92" s="135"/>
      <c r="BO92" s="116"/>
      <c r="BP92" s="117"/>
      <c r="BQ92" s="117"/>
      <c r="BR92" s="117"/>
      <c r="BS92" s="117"/>
      <c r="BT92" s="117"/>
      <c r="BU92" s="117"/>
      <c r="BV92" s="117"/>
      <c r="BW92" s="117"/>
      <c r="BX92" s="117"/>
      <c r="BY92" s="117"/>
      <c r="BZ92" s="117"/>
      <c r="CA92" s="117"/>
      <c r="CB92" s="135"/>
      <c r="CC92" s="116"/>
      <c r="CD92" s="117"/>
      <c r="CE92" s="117"/>
      <c r="CF92" s="117"/>
      <c r="CG92" s="117"/>
      <c r="CH92" s="117"/>
      <c r="CI92" s="117"/>
      <c r="CJ92" s="117"/>
      <c r="CK92" s="117"/>
      <c r="CL92" s="117"/>
      <c r="CM92" s="117"/>
      <c r="CN92" s="117"/>
      <c r="CO92" s="117"/>
      <c r="CP92" s="135"/>
      <c r="CQ92" s="116">
        <f>SUM(BA92:CC92)</f>
        <v>0</v>
      </c>
      <c r="CR92" s="117"/>
      <c r="CS92" s="117"/>
      <c r="CT92" s="117"/>
      <c r="CU92" s="117"/>
      <c r="CV92" s="117"/>
      <c r="CW92" s="117"/>
      <c r="CX92" s="117"/>
      <c r="CY92" s="117"/>
      <c r="CZ92" s="117"/>
      <c r="DA92" s="117"/>
      <c r="DB92" s="117"/>
      <c r="DC92" s="117"/>
      <c r="DD92" s="117"/>
      <c r="DE92" s="118"/>
    </row>
    <row r="93" spans="1:109" ht="12" customHeight="1">
      <c r="A93" s="138" t="s">
        <v>364</v>
      </c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9"/>
      <c r="AQ93" s="71" t="s">
        <v>174</v>
      </c>
      <c r="AR93" s="133" t="s">
        <v>365</v>
      </c>
      <c r="AS93" s="134"/>
      <c r="AT93" s="134"/>
      <c r="AU93" s="134"/>
      <c r="AV93" s="134" t="s">
        <v>366</v>
      </c>
      <c r="AW93" s="134"/>
      <c r="AX93" s="134"/>
      <c r="AY93" s="134"/>
      <c r="AZ93" s="134"/>
      <c r="BA93" s="116"/>
      <c r="BB93" s="117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17"/>
      <c r="BN93" s="135"/>
      <c r="BO93" s="116"/>
      <c r="BP93" s="117"/>
      <c r="BQ93" s="117"/>
      <c r="BR93" s="117"/>
      <c r="BS93" s="117"/>
      <c r="BT93" s="117"/>
      <c r="BU93" s="117"/>
      <c r="BV93" s="117"/>
      <c r="BW93" s="117"/>
      <c r="BX93" s="117"/>
      <c r="BY93" s="117"/>
      <c r="BZ93" s="117"/>
      <c r="CA93" s="117"/>
      <c r="CB93" s="135"/>
      <c r="CC93" s="116"/>
      <c r="CD93" s="117"/>
      <c r="CE93" s="117"/>
      <c r="CF93" s="117"/>
      <c r="CG93" s="117"/>
      <c r="CH93" s="117"/>
      <c r="CI93" s="117"/>
      <c r="CJ93" s="117"/>
      <c r="CK93" s="117"/>
      <c r="CL93" s="117"/>
      <c r="CM93" s="117"/>
      <c r="CN93" s="117"/>
      <c r="CO93" s="117"/>
      <c r="CP93" s="135"/>
      <c r="CQ93" s="116">
        <f>SUM(BA93:CC93)</f>
        <v>0</v>
      </c>
      <c r="CR93" s="117"/>
      <c r="CS93" s="117"/>
      <c r="CT93" s="117"/>
      <c r="CU93" s="117"/>
      <c r="CV93" s="117"/>
      <c r="CW93" s="117"/>
      <c r="CX93" s="117"/>
      <c r="CY93" s="117"/>
      <c r="CZ93" s="117"/>
      <c r="DA93" s="117"/>
      <c r="DB93" s="117"/>
      <c r="DC93" s="117"/>
      <c r="DD93" s="117"/>
      <c r="DE93" s="118"/>
    </row>
    <row r="94" spans="1:109" ht="24" customHeight="1">
      <c r="A94" s="136" t="s">
        <v>367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7"/>
      <c r="AQ94" s="71" t="s">
        <v>174</v>
      </c>
      <c r="AR94" s="133" t="s">
        <v>368</v>
      </c>
      <c r="AS94" s="134"/>
      <c r="AT94" s="134"/>
      <c r="AU94" s="134"/>
      <c r="AV94" s="134"/>
      <c r="AW94" s="134"/>
      <c r="AX94" s="134"/>
      <c r="AY94" s="134"/>
      <c r="AZ94" s="134"/>
      <c r="BA94" s="116">
        <f>BA95-BA96</f>
        <v>0</v>
      </c>
      <c r="BB94" s="117"/>
      <c r="BC94" s="117"/>
      <c r="BD94" s="117"/>
      <c r="BE94" s="117"/>
      <c r="BF94" s="117"/>
      <c r="BG94" s="117"/>
      <c r="BH94" s="117"/>
      <c r="BI94" s="117"/>
      <c r="BJ94" s="117"/>
      <c r="BK94" s="117"/>
      <c r="BL94" s="117"/>
      <c r="BM94" s="117"/>
      <c r="BN94" s="135"/>
      <c r="BO94" s="116">
        <f>BO95-BO96</f>
        <v>0</v>
      </c>
      <c r="BP94" s="117"/>
      <c r="BQ94" s="117"/>
      <c r="BR94" s="117"/>
      <c r="BS94" s="117"/>
      <c r="BT94" s="117"/>
      <c r="BU94" s="117"/>
      <c r="BV94" s="117"/>
      <c r="BW94" s="117"/>
      <c r="BX94" s="117"/>
      <c r="BY94" s="117"/>
      <c r="BZ94" s="117"/>
      <c r="CA94" s="117"/>
      <c r="CB94" s="135"/>
      <c r="CC94" s="116">
        <f>CC95-CC96</f>
        <v>0</v>
      </c>
      <c r="CD94" s="117"/>
      <c r="CE94" s="117"/>
      <c r="CF94" s="117"/>
      <c r="CG94" s="117"/>
      <c r="CH94" s="117"/>
      <c r="CI94" s="117"/>
      <c r="CJ94" s="117"/>
      <c r="CK94" s="117"/>
      <c r="CL94" s="117"/>
      <c r="CM94" s="117"/>
      <c r="CN94" s="117"/>
      <c r="CO94" s="117"/>
      <c r="CP94" s="135"/>
      <c r="CQ94" s="116">
        <f>CQ95-CQ96</f>
        <v>0</v>
      </c>
      <c r="CR94" s="117"/>
      <c r="CS94" s="117"/>
      <c r="CT94" s="117"/>
      <c r="CU94" s="117"/>
      <c r="CV94" s="117"/>
      <c r="CW94" s="117"/>
      <c r="CX94" s="117"/>
      <c r="CY94" s="117"/>
      <c r="CZ94" s="117"/>
      <c r="DA94" s="117"/>
      <c r="DB94" s="117"/>
      <c r="DC94" s="117"/>
      <c r="DD94" s="117"/>
      <c r="DE94" s="118"/>
    </row>
    <row r="95" spans="1:109" ht="24" customHeight="1">
      <c r="A95" s="138" t="s">
        <v>369</v>
      </c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9"/>
      <c r="AQ95" s="71" t="s">
        <v>174</v>
      </c>
      <c r="AR95" s="133" t="s">
        <v>370</v>
      </c>
      <c r="AS95" s="134"/>
      <c r="AT95" s="134"/>
      <c r="AU95" s="134"/>
      <c r="AV95" s="134" t="s">
        <v>371</v>
      </c>
      <c r="AW95" s="134"/>
      <c r="AX95" s="134"/>
      <c r="AY95" s="134"/>
      <c r="AZ95" s="134"/>
      <c r="BA95" s="116"/>
      <c r="BB95" s="117"/>
      <c r="BC95" s="117"/>
      <c r="BD95" s="117"/>
      <c r="BE95" s="117"/>
      <c r="BF95" s="117"/>
      <c r="BG95" s="117"/>
      <c r="BH95" s="117"/>
      <c r="BI95" s="117"/>
      <c r="BJ95" s="117"/>
      <c r="BK95" s="117"/>
      <c r="BL95" s="117"/>
      <c r="BM95" s="117"/>
      <c r="BN95" s="135"/>
      <c r="BO95" s="116">
        <v>16665417.3</v>
      </c>
      <c r="BP95" s="117"/>
      <c r="BQ95" s="117"/>
      <c r="BR95" s="117"/>
      <c r="BS95" s="117"/>
      <c r="BT95" s="117"/>
      <c r="BU95" s="117"/>
      <c r="BV95" s="117"/>
      <c r="BW95" s="117"/>
      <c r="BX95" s="117"/>
      <c r="BY95" s="117"/>
      <c r="BZ95" s="117"/>
      <c r="CA95" s="117"/>
      <c r="CB95" s="135"/>
      <c r="CC95" s="116">
        <v>2580944.87</v>
      </c>
      <c r="CD95" s="117"/>
      <c r="CE95" s="117"/>
      <c r="CF95" s="117"/>
      <c r="CG95" s="117"/>
      <c r="CH95" s="117"/>
      <c r="CI95" s="117"/>
      <c r="CJ95" s="117"/>
      <c r="CK95" s="117"/>
      <c r="CL95" s="117"/>
      <c r="CM95" s="117"/>
      <c r="CN95" s="117"/>
      <c r="CO95" s="117"/>
      <c r="CP95" s="135"/>
      <c r="CQ95" s="116">
        <f>SUM(BA95:CC95)</f>
        <v>19246362.17</v>
      </c>
      <c r="CR95" s="117"/>
      <c r="CS95" s="117"/>
      <c r="CT95" s="117"/>
      <c r="CU95" s="117"/>
      <c r="CV95" s="117"/>
      <c r="CW95" s="117"/>
      <c r="CX95" s="117"/>
      <c r="CY95" s="117"/>
      <c r="CZ95" s="117"/>
      <c r="DA95" s="117"/>
      <c r="DB95" s="117"/>
      <c r="DC95" s="117"/>
      <c r="DD95" s="117"/>
      <c r="DE95" s="118"/>
    </row>
    <row r="96" spans="1:109" ht="12" customHeight="1">
      <c r="A96" s="138" t="s">
        <v>372</v>
      </c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9"/>
      <c r="AQ96" s="71" t="s">
        <v>174</v>
      </c>
      <c r="AR96" s="133" t="s">
        <v>373</v>
      </c>
      <c r="AS96" s="134"/>
      <c r="AT96" s="134"/>
      <c r="AU96" s="134"/>
      <c r="AV96" s="134" t="s">
        <v>371</v>
      </c>
      <c r="AW96" s="134"/>
      <c r="AX96" s="134"/>
      <c r="AY96" s="134"/>
      <c r="AZ96" s="134"/>
      <c r="BA96" s="116"/>
      <c r="BB96" s="117"/>
      <c r="BC96" s="117"/>
      <c r="BD96" s="117"/>
      <c r="BE96" s="117"/>
      <c r="BF96" s="117"/>
      <c r="BG96" s="117"/>
      <c r="BH96" s="117"/>
      <c r="BI96" s="117"/>
      <c r="BJ96" s="117"/>
      <c r="BK96" s="117"/>
      <c r="BL96" s="117"/>
      <c r="BM96" s="117"/>
      <c r="BN96" s="135"/>
      <c r="BO96" s="116">
        <v>16665417.3</v>
      </c>
      <c r="BP96" s="117"/>
      <c r="BQ96" s="117"/>
      <c r="BR96" s="117"/>
      <c r="BS96" s="117"/>
      <c r="BT96" s="117"/>
      <c r="BU96" s="117"/>
      <c r="BV96" s="117"/>
      <c r="BW96" s="117"/>
      <c r="BX96" s="117"/>
      <c r="BY96" s="117"/>
      <c r="BZ96" s="117"/>
      <c r="CA96" s="117"/>
      <c r="CB96" s="135"/>
      <c r="CC96" s="116">
        <v>2580944.87</v>
      </c>
      <c r="CD96" s="117"/>
      <c r="CE96" s="117"/>
      <c r="CF96" s="117"/>
      <c r="CG96" s="117"/>
      <c r="CH96" s="117"/>
      <c r="CI96" s="117"/>
      <c r="CJ96" s="117"/>
      <c r="CK96" s="117"/>
      <c r="CL96" s="117"/>
      <c r="CM96" s="117"/>
      <c r="CN96" s="117"/>
      <c r="CO96" s="117"/>
      <c r="CP96" s="135"/>
      <c r="CQ96" s="116">
        <f>SUM(BA96:CC96)</f>
        <v>19246362.17</v>
      </c>
      <c r="CR96" s="117"/>
      <c r="CS96" s="117"/>
      <c r="CT96" s="117"/>
      <c r="CU96" s="117"/>
      <c r="CV96" s="117"/>
      <c r="CW96" s="117"/>
      <c r="CX96" s="117"/>
      <c r="CY96" s="117"/>
      <c r="CZ96" s="117"/>
      <c r="DA96" s="117"/>
      <c r="DB96" s="117"/>
      <c r="DC96" s="117"/>
      <c r="DD96" s="117"/>
      <c r="DE96" s="118"/>
    </row>
    <row r="97" spans="1:109" ht="12" customHeight="1">
      <c r="A97" s="136" t="s">
        <v>374</v>
      </c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7"/>
      <c r="AQ97" s="71" t="s">
        <v>174</v>
      </c>
      <c r="AR97" s="133" t="s">
        <v>375</v>
      </c>
      <c r="AS97" s="134"/>
      <c r="AT97" s="134"/>
      <c r="AU97" s="134"/>
      <c r="AV97" s="134" t="s">
        <v>371</v>
      </c>
      <c r="AW97" s="134"/>
      <c r="AX97" s="134"/>
      <c r="AY97" s="134"/>
      <c r="AZ97" s="134"/>
      <c r="BA97" s="116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35"/>
      <c r="BO97" s="116"/>
      <c r="BP97" s="117"/>
      <c r="BQ97" s="117"/>
      <c r="BR97" s="117"/>
      <c r="BS97" s="117"/>
      <c r="BT97" s="117"/>
      <c r="BU97" s="117"/>
      <c r="BV97" s="117"/>
      <c r="BW97" s="117"/>
      <c r="BX97" s="117"/>
      <c r="BY97" s="117"/>
      <c r="BZ97" s="117"/>
      <c r="CA97" s="117"/>
      <c r="CB97" s="135"/>
      <c r="CC97" s="116"/>
      <c r="CD97" s="117"/>
      <c r="CE97" s="117"/>
      <c r="CF97" s="117"/>
      <c r="CG97" s="117"/>
      <c r="CH97" s="117"/>
      <c r="CI97" s="117"/>
      <c r="CJ97" s="117"/>
      <c r="CK97" s="117"/>
      <c r="CL97" s="117"/>
      <c r="CM97" s="117"/>
      <c r="CN97" s="117"/>
      <c r="CO97" s="117"/>
      <c r="CP97" s="135"/>
      <c r="CQ97" s="116">
        <f>SUM(BA97:CC97)</f>
        <v>0</v>
      </c>
      <c r="CR97" s="117"/>
      <c r="CS97" s="117"/>
      <c r="CT97" s="117"/>
      <c r="CU97" s="117"/>
      <c r="CV97" s="117"/>
      <c r="CW97" s="117"/>
      <c r="CX97" s="117"/>
      <c r="CY97" s="117"/>
      <c r="CZ97" s="117"/>
      <c r="DA97" s="117"/>
      <c r="DB97" s="117"/>
      <c r="DC97" s="117"/>
      <c r="DD97" s="117"/>
      <c r="DE97" s="118"/>
    </row>
    <row r="98" spans="1:109" ht="24" customHeight="1">
      <c r="A98" s="146" t="s">
        <v>376</v>
      </c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7"/>
      <c r="AQ98" s="71" t="s">
        <v>174</v>
      </c>
      <c r="AR98" s="133" t="s">
        <v>377</v>
      </c>
      <c r="AS98" s="134"/>
      <c r="AT98" s="134"/>
      <c r="AU98" s="134"/>
      <c r="AV98" s="134"/>
      <c r="AW98" s="134"/>
      <c r="AX98" s="134"/>
      <c r="AY98" s="134"/>
      <c r="AZ98" s="134"/>
      <c r="BA98" s="116">
        <f>BA99-BA122</f>
        <v>0</v>
      </c>
      <c r="BB98" s="117"/>
      <c r="BC98" s="117"/>
      <c r="BD98" s="117"/>
      <c r="BE98" s="117"/>
      <c r="BF98" s="117"/>
      <c r="BG98" s="117"/>
      <c r="BH98" s="117"/>
      <c r="BI98" s="117"/>
      <c r="BJ98" s="117"/>
      <c r="BK98" s="117"/>
      <c r="BL98" s="117"/>
      <c r="BM98" s="117"/>
      <c r="BN98" s="135"/>
      <c r="BO98" s="116">
        <f>BO99-BO122</f>
        <v>-14683.160000000149</v>
      </c>
      <c r="BP98" s="117"/>
      <c r="BQ98" s="117"/>
      <c r="BR98" s="117"/>
      <c r="BS98" s="117"/>
      <c r="BT98" s="117"/>
      <c r="BU98" s="117"/>
      <c r="BV98" s="117"/>
      <c r="BW98" s="117"/>
      <c r="BX98" s="117"/>
      <c r="BY98" s="117"/>
      <c r="BZ98" s="117"/>
      <c r="CA98" s="117"/>
      <c r="CB98" s="135"/>
      <c r="CC98" s="116">
        <f>CC99-CC122</f>
        <v>902.1699999994598</v>
      </c>
      <c r="CD98" s="117"/>
      <c r="CE98" s="117"/>
      <c r="CF98" s="117"/>
      <c r="CG98" s="117"/>
      <c r="CH98" s="117"/>
      <c r="CI98" s="117"/>
      <c r="CJ98" s="117"/>
      <c r="CK98" s="117"/>
      <c r="CL98" s="117"/>
      <c r="CM98" s="117"/>
      <c r="CN98" s="117"/>
      <c r="CO98" s="117"/>
      <c r="CP98" s="135"/>
      <c r="CQ98" s="116">
        <f>CQ99-CQ122</f>
        <v>-13780.98999999836</v>
      </c>
      <c r="CR98" s="117"/>
      <c r="CS98" s="117"/>
      <c r="CT98" s="117"/>
      <c r="CU98" s="117"/>
      <c r="CV98" s="117"/>
      <c r="CW98" s="117"/>
      <c r="CX98" s="117"/>
      <c r="CY98" s="117"/>
      <c r="CZ98" s="117"/>
      <c r="DA98" s="117"/>
      <c r="DB98" s="117"/>
      <c r="DC98" s="117"/>
      <c r="DD98" s="117"/>
      <c r="DE98" s="118"/>
    </row>
    <row r="99" spans="1:109" ht="24" customHeight="1">
      <c r="A99" s="146" t="s">
        <v>378</v>
      </c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7"/>
      <c r="AQ99" s="71" t="s">
        <v>174</v>
      </c>
      <c r="AR99" s="133" t="s">
        <v>379</v>
      </c>
      <c r="AS99" s="134"/>
      <c r="AT99" s="134"/>
      <c r="AU99" s="134"/>
      <c r="AV99" s="134"/>
      <c r="AW99" s="134"/>
      <c r="AX99" s="134"/>
      <c r="AY99" s="134"/>
      <c r="AZ99" s="134"/>
      <c r="BA99" s="116">
        <f>SUM(BA100,BA103,BA106,BA109,BA112,BA119)</f>
        <v>0</v>
      </c>
      <c r="BB99" s="117"/>
      <c r="BC99" s="117"/>
      <c r="BD99" s="117"/>
      <c r="BE99" s="117"/>
      <c r="BF99" s="117"/>
      <c r="BG99" s="117"/>
      <c r="BH99" s="117"/>
      <c r="BI99" s="117"/>
      <c r="BJ99" s="117"/>
      <c r="BK99" s="117"/>
      <c r="BL99" s="117"/>
      <c r="BM99" s="117"/>
      <c r="BN99" s="135"/>
      <c r="BO99" s="116">
        <f>SUM(BO100,BO103,BO106,BO109,BO112,BO119)</f>
        <v>-14683.160000000149</v>
      </c>
      <c r="BP99" s="117"/>
      <c r="BQ99" s="117"/>
      <c r="BR99" s="117"/>
      <c r="BS99" s="117"/>
      <c r="BT99" s="117"/>
      <c r="BU99" s="117"/>
      <c r="BV99" s="117"/>
      <c r="BW99" s="117"/>
      <c r="BX99" s="117"/>
      <c r="BY99" s="117"/>
      <c r="BZ99" s="117"/>
      <c r="CA99" s="117"/>
      <c r="CB99" s="135"/>
      <c r="CC99" s="116">
        <f>SUM(CC100,CC103,CC106,CC109,CC112,CC119)</f>
        <v>902.1699999994598</v>
      </c>
      <c r="CD99" s="117"/>
      <c r="CE99" s="117"/>
      <c r="CF99" s="117"/>
      <c r="CG99" s="117"/>
      <c r="CH99" s="117"/>
      <c r="CI99" s="117"/>
      <c r="CJ99" s="117"/>
      <c r="CK99" s="117"/>
      <c r="CL99" s="117"/>
      <c r="CM99" s="117"/>
      <c r="CN99" s="117"/>
      <c r="CO99" s="117"/>
      <c r="CP99" s="135"/>
      <c r="CQ99" s="116">
        <f>SUM(CQ100,CQ103,CQ106,CQ109,CQ112,CQ119)</f>
        <v>-13780.98999999836</v>
      </c>
      <c r="CR99" s="117"/>
      <c r="CS99" s="117"/>
      <c r="CT99" s="117"/>
      <c r="CU99" s="117"/>
      <c r="CV99" s="117"/>
      <c r="CW99" s="117"/>
      <c r="CX99" s="117"/>
      <c r="CY99" s="117"/>
      <c r="CZ99" s="117"/>
      <c r="DA99" s="117"/>
      <c r="DB99" s="117"/>
      <c r="DC99" s="117"/>
      <c r="DD99" s="117"/>
      <c r="DE99" s="118"/>
    </row>
    <row r="100" spans="1:109" ht="12" customHeight="1">
      <c r="A100" s="136" t="s">
        <v>380</v>
      </c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7"/>
      <c r="AQ100" s="71" t="s">
        <v>174</v>
      </c>
      <c r="AR100" s="133" t="s">
        <v>381</v>
      </c>
      <c r="AS100" s="134"/>
      <c r="AT100" s="134"/>
      <c r="AU100" s="134"/>
      <c r="AV100" s="134"/>
      <c r="AW100" s="134"/>
      <c r="AX100" s="134"/>
      <c r="AY100" s="134"/>
      <c r="AZ100" s="134"/>
      <c r="BA100" s="116">
        <f>BA101-BA102</f>
        <v>0</v>
      </c>
      <c r="BB100" s="117"/>
      <c r="BC100" s="117"/>
      <c r="BD100" s="117"/>
      <c r="BE100" s="117"/>
      <c r="BF100" s="117"/>
      <c r="BG100" s="117"/>
      <c r="BH100" s="117"/>
      <c r="BI100" s="117"/>
      <c r="BJ100" s="117"/>
      <c r="BK100" s="117"/>
      <c r="BL100" s="117"/>
      <c r="BM100" s="117"/>
      <c r="BN100" s="135"/>
      <c r="BO100" s="116">
        <f>BO101-BO102</f>
        <v>0</v>
      </c>
      <c r="BP100" s="117"/>
      <c r="BQ100" s="117"/>
      <c r="BR100" s="117"/>
      <c r="BS100" s="117"/>
      <c r="BT100" s="117"/>
      <c r="BU100" s="117"/>
      <c r="BV100" s="117"/>
      <c r="BW100" s="117"/>
      <c r="BX100" s="117"/>
      <c r="BY100" s="117"/>
      <c r="BZ100" s="117"/>
      <c r="CA100" s="117"/>
      <c r="CB100" s="135"/>
      <c r="CC100" s="116">
        <f>CC101-CC102</f>
        <v>416.14999999990687</v>
      </c>
      <c r="CD100" s="117"/>
      <c r="CE100" s="117"/>
      <c r="CF100" s="117"/>
      <c r="CG100" s="117"/>
      <c r="CH100" s="117"/>
      <c r="CI100" s="117"/>
      <c r="CJ100" s="117"/>
      <c r="CK100" s="117"/>
      <c r="CL100" s="117"/>
      <c r="CM100" s="117"/>
      <c r="CN100" s="117"/>
      <c r="CO100" s="117"/>
      <c r="CP100" s="135"/>
      <c r="CQ100" s="116">
        <f>CQ101-CQ102</f>
        <v>416.1500000022352</v>
      </c>
      <c r="CR100" s="117"/>
      <c r="CS100" s="117"/>
      <c r="CT100" s="117"/>
      <c r="CU100" s="117"/>
      <c r="CV100" s="117"/>
      <c r="CW100" s="117"/>
      <c r="CX100" s="117"/>
      <c r="CY100" s="117"/>
      <c r="CZ100" s="117"/>
      <c r="DA100" s="117"/>
      <c r="DB100" s="117"/>
      <c r="DC100" s="117"/>
      <c r="DD100" s="117"/>
      <c r="DE100" s="118"/>
    </row>
    <row r="101" spans="1:109" ht="24" customHeight="1">
      <c r="A101" s="138" t="s">
        <v>382</v>
      </c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9"/>
      <c r="AQ101" s="71" t="s">
        <v>174</v>
      </c>
      <c r="AR101" s="133" t="s">
        <v>383</v>
      </c>
      <c r="AS101" s="134"/>
      <c r="AT101" s="134"/>
      <c r="AU101" s="134"/>
      <c r="AV101" s="134" t="s">
        <v>384</v>
      </c>
      <c r="AW101" s="134"/>
      <c r="AX101" s="134"/>
      <c r="AY101" s="134"/>
      <c r="AZ101" s="134"/>
      <c r="BA101" s="116"/>
      <c r="BB101" s="117"/>
      <c r="BC101" s="117"/>
      <c r="BD101" s="117"/>
      <c r="BE101" s="117"/>
      <c r="BF101" s="117"/>
      <c r="BG101" s="117"/>
      <c r="BH101" s="117"/>
      <c r="BI101" s="117"/>
      <c r="BJ101" s="117"/>
      <c r="BK101" s="117"/>
      <c r="BL101" s="117"/>
      <c r="BM101" s="117"/>
      <c r="BN101" s="135"/>
      <c r="BO101" s="116">
        <v>16762888.09</v>
      </c>
      <c r="BP101" s="117"/>
      <c r="BQ101" s="117"/>
      <c r="BR101" s="117"/>
      <c r="BS101" s="117"/>
      <c r="BT101" s="117"/>
      <c r="BU101" s="117"/>
      <c r="BV101" s="117"/>
      <c r="BW101" s="117"/>
      <c r="BX101" s="117"/>
      <c r="BY101" s="117"/>
      <c r="BZ101" s="117"/>
      <c r="CA101" s="117"/>
      <c r="CB101" s="135"/>
      <c r="CC101" s="116">
        <v>2350083.07</v>
      </c>
      <c r="CD101" s="117"/>
      <c r="CE101" s="117"/>
      <c r="CF101" s="117"/>
      <c r="CG101" s="117"/>
      <c r="CH101" s="117"/>
      <c r="CI101" s="117"/>
      <c r="CJ101" s="117"/>
      <c r="CK101" s="117"/>
      <c r="CL101" s="117"/>
      <c r="CM101" s="117"/>
      <c r="CN101" s="117"/>
      <c r="CO101" s="117"/>
      <c r="CP101" s="135"/>
      <c r="CQ101" s="116">
        <f>SUM(BA101:CC101)</f>
        <v>19112971.16</v>
      </c>
      <c r="CR101" s="117"/>
      <c r="CS101" s="117"/>
      <c r="CT101" s="117"/>
      <c r="CU101" s="117"/>
      <c r="CV101" s="117"/>
      <c r="CW101" s="117"/>
      <c r="CX101" s="117"/>
      <c r="CY101" s="117"/>
      <c r="CZ101" s="117"/>
      <c r="DA101" s="117"/>
      <c r="DB101" s="117"/>
      <c r="DC101" s="117"/>
      <c r="DD101" s="117"/>
      <c r="DE101" s="118"/>
    </row>
    <row r="102" spans="1:109" ht="12" customHeight="1">
      <c r="A102" s="138" t="s">
        <v>385</v>
      </c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9"/>
      <c r="AQ102" s="71" t="s">
        <v>174</v>
      </c>
      <c r="AR102" s="133" t="s">
        <v>386</v>
      </c>
      <c r="AS102" s="134"/>
      <c r="AT102" s="134"/>
      <c r="AU102" s="134"/>
      <c r="AV102" s="134" t="s">
        <v>387</v>
      </c>
      <c r="AW102" s="134"/>
      <c r="AX102" s="134"/>
      <c r="AY102" s="134"/>
      <c r="AZ102" s="134"/>
      <c r="BA102" s="116"/>
      <c r="BB102" s="117"/>
      <c r="BC102" s="117"/>
      <c r="BD102" s="117"/>
      <c r="BE102" s="117"/>
      <c r="BF102" s="117"/>
      <c r="BG102" s="117"/>
      <c r="BH102" s="117"/>
      <c r="BI102" s="117"/>
      <c r="BJ102" s="117"/>
      <c r="BK102" s="117"/>
      <c r="BL102" s="117"/>
      <c r="BM102" s="117"/>
      <c r="BN102" s="135"/>
      <c r="BO102" s="116">
        <v>16762888.09</v>
      </c>
      <c r="BP102" s="117"/>
      <c r="BQ102" s="117"/>
      <c r="BR102" s="117"/>
      <c r="BS102" s="117"/>
      <c r="BT102" s="117"/>
      <c r="BU102" s="117"/>
      <c r="BV102" s="117"/>
      <c r="BW102" s="117"/>
      <c r="BX102" s="117"/>
      <c r="BY102" s="117"/>
      <c r="BZ102" s="117"/>
      <c r="CA102" s="117"/>
      <c r="CB102" s="135"/>
      <c r="CC102" s="116">
        <v>2349666.92</v>
      </c>
      <c r="CD102" s="117"/>
      <c r="CE102" s="117"/>
      <c r="CF102" s="117"/>
      <c r="CG102" s="117"/>
      <c r="CH102" s="117"/>
      <c r="CI102" s="117"/>
      <c r="CJ102" s="117"/>
      <c r="CK102" s="117"/>
      <c r="CL102" s="117"/>
      <c r="CM102" s="117"/>
      <c r="CN102" s="117"/>
      <c r="CO102" s="117"/>
      <c r="CP102" s="135"/>
      <c r="CQ102" s="116">
        <f>SUM(BA102:CC102)</f>
        <v>19112555.009999998</v>
      </c>
      <c r="CR102" s="117"/>
      <c r="CS102" s="117"/>
      <c r="CT102" s="117"/>
      <c r="CU102" s="117"/>
      <c r="CV102" s="117"/>
      <c r="CW102" s="117"/>
      <c r="CX102" s="117"/>
      <c r="CY102" s="117"/>
      <c r="CZ102" s="117"/>
      <c r="DA102" s="117"/>
      <c r="DB102" s="117"/>
      <c r="DC102" s="117"/>
      <c r="DD102" s="117"/>
      <c r="DE102" s="118"/>
    </row>
    <row r="103" spans="1:109" ht="12" customHeight="1">
      <c r="A103" s="136" t="s">
        <v>388</v>
      </c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  <c r="AO103" s="136"/>
      <c r="AP103" s="137"/>
      <c r="AQ103" s="71" t="s">
        <v>174</v>
      </c>
      <c r="AR103" s="133" t="s">
        <v>389</v>
      </c>
      <c r="AS103" s="134"/>
      <c r="AT103" s="134"/>
      <c r="AU103" s="134"/>
      <c r="AV103" s="134"/>
      <c r="AW103" s="134"/>
      <c r="AX103" s="134"/>
      <c r="AY103" s="134"/>
      <c r="AZ103" s="134"/>
      <c r="BA103" s="116">
        <f>BA104-BA105</f>
        <v>0</v>
      </c>
      <c r="BB103" s="117"/>
      <c r="BC103" s="117"/>
      <c r="BD103" s="117"/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35"/>
      <c r="BO103" s="116">
        <f>BO104-BO105</f>
        <v>0</v>
      </c>
      <c r="BP103" s="117"/>
      <c r="BQ103" s="117"/>
      <c r="BR103" s="117"/>
      <c r="BS103" s="117"/>
      <c r="BT103" s="117"/>
      <c r="BU103" s="117"/>
      <c r="BV103" s="117"/>
      <c r="BW103" s="117"/>
      <c r="BX103" s="117"/>
      <c r="BY103" s="117"/>
      <c r="BZ103" s="117"/>
      <c r="CA103" s="117"/>
      <c r="CB103" s="135"/>
      <c r="CC103" s="116">
        <f>CC104-CC105</f>
        <v>0</v>
      </c>
      <c r="CD103" s="117"/>
      <c r="CE103" s="117"/>
      <c r="CF103" s="117"/>
      <c r="CG103" s="117"/>
      <c r="CH103" s="117"/>
      <c r="CI103" s="117"/>
      <c r="CJ103" s="117"/>
      <c r="CK103" s="117"/>
      <c r="CL103" s="117"/>
      <c r="CM103" s="117"/>
      <c r="CN103" s="117"/>
      <c r="CO103" s="117"/>
      <c r="CP103" s="135"/>
      <c r="CQ103" s="116">
        <f>CQ104-CQ105</f>
        <v>0</v>
      </c>
      <c r="CR103" s="117"/>
      <c r="CS103" s="117"/>
      <c r="CT103" s="117"/>
      <c r="CU103" s="117"/>
      <c r="CV103" s="117"/>
      <c r="CW103" s="117"/>
      <c r="CX103" s="117"/>
      <c r="CY103" s="117"/>
      <c r="CZ103" s="117"/>
      <c r="DA103" s="117"/>
      <c r="DB103" s="117"/>
      <c r="DC103" s="117"/>
      <c r="DD103" s="117"/>
      <c r="DE103" s="118"/>
    </row>
    <row r="104" spans="1:109" ht="36" customHeight="1">
      <c r="A104" s="138" t="s">
        <v>390</v>
      </c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9"/>
      <c r="AQ104" s="71" t="s">
        <v>174</v>
      </c>
      <c r="AR104" s="133" t="s">
        <v>391</v>
      </c>
      <c r="AS104" s="134"/>
      <c r="AT104" s="134"/>
      <c r="AU104" s="134"/>
      <c r="AV104" s="134" t="s">
        <v>392</v>
      </c>
      <c r="AW104" s="134"/>
      <c r="AX104" s="134"/>
      <c r="AY104" s="134"/>
      <c r="AZ104" s="134"/>
      <c r="BA104" s="116"/>
      <c r="BB104" s="117"/>
      <c r="BC104" s="117"/>
      <c r="BD104" s="117"/>
      <c r="BE104" s="117"/>
      <c r="BF104" s="117"/>
      <c r="BG104" s="117"/>
      <c r="BH104" s="117"/>
      <c r="BI104" s="117"/>
      <c r="BJ104" s="117"/>
      <c r="BK104" s="117"/>
      <c r="BL104" s="117"/>
      <c r="BM104" s="117"/>
      <c r="BN104" s="135"/>
      <c r="BO104" s="116"/>
      <c r="BP104" s="117"/>
      <c r="BQ104" s="117"/>
      <c r="BR104" s="117"/>
      <c r="BS104" s="117"/>
      <c r="BT104" s="117"/>
      <c r="BU104" s="117"/>
      <c r="BV104" s="117"/>
      <c r="BW104" s="117"/>
      <c r="BX104" s="117"/>
      <c r="BY104" s="117"/>
      <c r="BZ104" s="117"/>
      <c r="CA104" s="117"/>
      <c r="CB104" s="135"/>
      <c r="CC104" s="116"/>
      <c r="CD104" s="117"/>
      <c r="CE104" s="117"/>
      <c r="CF104" s="117"/>
      <c r="CG104" s="117"/>
      <c r="CH104" s="117"/>
      <c r="CI104" s="117"/>
      <c r="CJ104" s="117"/>
      <c r="CK104" s="117"/>
      <c r="CL104" s="117"/>
      <c r="CM104" s="117"/>
      <c r="CN104" s="117"/>
      <c r="CO104" s="117"/>
      <c r="CP104" s="135"/>
      <c r="CQ104" s="116">
        <f>SUM(BA104:CC104)</f>
        <v>0</v>
      </c>
      <c r="CR104" s="117"/>
      <c r="CS104" s="117"/>
      <c r="CT104" s="117"/>
      <c r="CU104" s="117"/>
      <c r="CV104" s="117"/>
      <c r="CW104" s="117"/>
      <c r="CX104" s="117"/>
      <c r="CY104" s="117"/>
      <c r="CZ104" s="117"/>
      <c r="DA104" s="117"/>
      <c r="DB104" s="117"/>
      <c r="DC104" s="117"/>
      <c r="DD104" s="117"/>
      <c r="DE104" s="118"/>
    </row>
    <row r="105" spans="1:109" ht="24" customHeight="1">
      <c r="A105" s="138" t="s">
        <v>393</v>
      </c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9"/>
      <c r="AQ105" s="71" t="s">
        <v>174</v>
      </c>
      <c r="AR105" s="133" t="s">
        <v>394</v>
      </c>
      <c r="AS105" s="134"/>
      <c r="AT105" s="134"/>
      <c r="AU105" s="134"/>
      <c r="AV105" s="134" t="s">
        <v>395</v>
      </c>
      <c r="AW105" s="134"/>
      <c r="AX105" s="134"/>
      <c r="AY105" s="134"/>
      <c r="AZ105" s="134"/>
      <c r="BA105" s="116"/>
      <c r="BB105" s="117"/>
      <c r="BC105" s="117"/>
      <c r="BD105" s="117"/>
      <c r="BE105" s="117"/>
      <c r="BF105" s="117"/>
      <c r="BG105" s="117"/>
      <c r="BH105" s="117"/>
      <c r="BI105" s="117"/>
      <c r="BJ105" s="117"/>
      <c r="BK105" s="117"/>
      <c r="BL105" s="117"/>
      <c r="BM105" s="117"/>
      <c r="BN105" s="135"/>
      <c r="BO105" s="116"/>
      <c r="BP105" s="117"/>
      <c r="BQ105" s="117"/>
      <c r="BR105" s="117"/>
      <c r="BS105" s="117"/>
      <c r="BT105" s="117"/>
      <c r="BU105" s="117"/>
      <c r="BV105" s="117"/>
      <c r="BW105" s="117"/>
      <c r="BX105" s="117"/>
      <c r="BY105" s="117"/>
      <c r="BZ105" s="117"/>
      <c r="CA105" s="117"/>
      <c r="CB105" s="135"/>
      <c r="CC105" s="116"/>
      <c r="CD105" s="117"/>
      <c r="CE105" s="117"/>
      <c r="CF105" s="117"/>
      <c r="CG105" s="117"/>
      <c r="CH105" s="117"/>
      <c r="CI105" s="117"/>
      <c r="CJ105" s="117"/>
      <c r="CK105" s="117"/>
      <c r="CL105" s="117"/>
      <c r="CM105" s="117"/>
      <c r="CN105" s="117"/>
      <c r="CO105" s="117"/>
      <c r="CP105" s="135"/>
      <c r="CQ105" s="116">
        <f>SUM(BA105:CC105)</f>
        <v>0</v>
      </c>
      <c r="CR105" s="117"/>
      <c r="CS105" s="117"/>
      <c r="CT105" s="117"/>
      <c r="CU105" s="117"/>
      <c r="CV105" s="117"/>
      <c r="CW105" s="117"/>
      <c r="CX105" s="117"/>
      <c r="CY105" s="117"/>
      <c r="CZ105" s="117"/>
      <c r="DA105" s="117"/>
      <c r="DB105" s="117"/>
      <c r="DC105" s="117"/>
      <c r="DD105" s="117"/>
      <c r="DE105" s="118"/>
    </row>
    <row r="106" spans="1:109" ht="12" customHeight="1">
      <c r="A106" s="136" t="s">
        <v>396</v>
      </c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7"/>
      <c r="AQ106" s="71" t="s">
        <v>174</v>
      </c>
      <c r="AR106" s="133" t="s">
        <v>358</v>
      </c>
      <c r="AS106" s="134"/>
      <c r="AT106" s="134"/>
      <c r="AU106" s="134"/>
      <c r="AV106" s="134"/>
      <c r="AW106" s="134"/>
      <c r="AX106" s="134"/>
      <c r="AY106" s="134"/>
      <c r="AZ106" s="134"/>
      <c r="BA106" s="116">
        <f>BA107-BA108</f>
        <v>0</v>
      </c>
      <c r="BB106" s="117"/>
      <c r="BC106" s="117"/>
      <c r="BD106" s="117"/>
      <c r="BE106" s="117"/>
      <c r="BF106" s="117"/>
      <c r="BG106" s="117"/>
      <c r="BH106" s="117"/>
      <c r="BI106" s="117"/>
      <c r="BJ106" s="117"/>
      <c r="BK106" s="117"/>
      <c r="BL106" s="117"/>
      <c r="BM106" s="117"/>
      <c r="BN106" s="135"/>
      <c r="BO106" s="116">
        <f>BO107-BO108</f>
        <v>0</v>
      </c>
      <c r="BP106" s="117"/>
      <c r="BQ106" s="117"/>
      <c r="BR106" s="117"/>
      <c r="BS106" s="117"/>
      <c r="BT106" s="117"/>
      <c r="BU106" s="117"/>
      <c r="BV106" s="117"/>
      <c r="BW106" s="117"/>
      <c r="BX106" s="117"/>
      <c r="BY106" s="117"/>
      <c r="BZ106" s="117"/>
      <c r="CA106" s="117"/>
      <c r="CB106" s="135"/>
      <c r="CC106" s="116">
        <f>CC107-CC108</f>
        <v>0</v>
      </c>
      <c r="CD106" s="117"/>
      <c r="CE106" s="117"/>
      <c r="CF106" s="117"/>
      <c r="CG106" s="117"/>
      <c r="CH106" s="117"/>
      <c r="CI106" s="117"/>
      <c r="CJ106" s="117"/>
      <c r="CK106" s="117"/>
      <c r="CL106" s="117"/>
      <c r="CM106" s="117"/>
      <c r="CN106" s="117"/>
      <c r="CO106" s="117"/>
      <c r="CP106" s="135"/>
      <c r="CQ106" s="116">
        <f>CQ107-CQ108</f>
        <v>0</v>
      </c>
      <c r="CR106" s="117"/>
      <c r="CS106" s="117"/>
      <c r="CT106" s="117"/>
      <c r="CU106" s="117"/>
      <c r="CV106" s="117"/>
      <c r="CW106" s="117"/>
      <c r="CX106" s="117"/>
      <c r="CY106" s="117"/>
      <c r="CZ106" s="117"/>
      <c r="DA106" s="117"/>
      <c r="DB106" s="117"/>
      <c r="DC106" s="117"/>
      <c r="DD106" s="117"/>
      <c r="DE106" s="118"/>
    </row>
    <row r="107" spans="1:109" ht="36" customHeight="1">
      <c r="A107" s="138" t="s">
        <v>397</v>
      </c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9"/>
      <c r="AQ107" s="71" t="s">
        <v>174</v>
      </c>
      <c r="AR107" s="133" t="s">
        <v>398</v>
      </c>
      <c r="AS107" s="134"/>
      <c r="AT107" s="134"/>
      <c r="AU107" s="134"/>
      <c r="AV107" s="134" t="s">
        <v>399</v>
      </c>
      <c r="AW107" s="134"/>
      <c r="AX107" s="134"/>
      <c r="AY107" s="134"/>
      <c r="AZ107" s="134"/>
      <c r="BA107" s="116"/>
      <c r="BB107" s="117"/>
      <c r="BC107" s="117"/>
      <c r="BD107" s="117"/>
      <c r="BE107" s="117"/>
      <c r="BF107" s="117"/>
      <c r="BG107" s="117"/>
      <c r="BH107" s="117"/>
      <c r="BI107" s="117"/>
      <c r="BJ107" s="117"/>
      <c r="BK107" s="117"/>
      <c r="BL107" s="117"/>
      <c r="BM107" s="117"/>
      <c r="BN107" s="135"/>
      <c r="BO107" s="116"/>
      <c r="BP107" s="117"/>
      <c r="BQ107" s="117"/>
      <c r="BR107" s="117"/>
      <c r="BS107" s="117"/>
      <c r="BT107" s="117"/>
      <c r="BU107" s="117"/>
      <c r="BV107" s="117"/>
      <c r="BW107" s="117"/>
      <c r="BX107" s="117"/>
      <c r="BY107" s="117"/>
      <c r="BZ107" s="117"/>
      <c r="CA107" s="117"/>
      <c r="CB107" s="135"/>
      <c r="CC107" s="116"/>
      <c r="CD107" s="117"/>
      <c r="CE107" s="117"/>
      <c r="CF107" s="117"/>
      <c r="CG107" s="117"/>
      <c r="CH107" s="117"/>
      <c r="CI107" s="117"/>
      <c r="CJ107" s="117"/>
      <c r="CK107" s="117"/>
      <c r="CL107" s="117"/>
      <c r="CM107" s="117"/>
      <c r="CN107" s="117"/>
      <c r="CO107" s="117"/>
      <c r="CP107" s="135"/>
      <c r="CQ107" s="116">
        <f>SUM(BA107:CC107)</f>
        <v>0</v>
      </c>
      <c r="CR107" s="117"/>
      <c r="CS107" s="117"/>
      <c r="CT107" s="117"/>
      <c r="CU107" s="117"/>
      <c r="CV107" s="117"/>
      <c r="CW107" s="117"/>
      <c r="CX107" s="117"/>
      <c r="CY107" s="117"/>
      <c r="CZ107" s="117"/>
      <c r="DA107" s="117"/>
      <c r="DB107" s="117"/>
      <c r="DC107" s="117"/>
      <c r="DD107" s="117"/>
      <c r="DE107" s="118"/>
    </row>
    <row r="108" spans="1:109" ht="24" customHeight="1">
      <c r="A108" s="138" t="s">
        <v>400</v>
      </c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9"/>
      <c r="AQ108" s="71" t="s">
        <v>174</v>
      </c>
      <c r="AR108" s="133" t="s">
        <v>401</v>
      </c>
      <c r="AS108" s="134"/>
      <c r="AT108" s="134"/>
      <c r="AU108" s="134"/>
      <c r="AV108" s="134" t="s">
        <v>402</v>
      </c>
      <c r="AW108" s="134"/>
      <c r="AX108" s="134"/>
      <c r="AY108" s="134"/>
      <c r="AZ108" s="134"/>
      <c r="BA108" s="116"/>
      <c r="BB108" s="117"/>
      <c r="BC108" s="117"/>
      <c r="BD108" s="117"/>
      <c r="BE108" s="117"/>
      <c r="BF108" s="117"/>
      <c r="BG108" s="117"/>
      <c r="BH108" s="117"/>
      <c r="BI108" s="117"/>
      <c r="BJ108" s="117"/>
      <c r="BK108" s="117"/>
      <c r="BL108" s="117"/>
      <c r="BM108" s="117"/>
      <c r="BN108" s="135"/>
      <c r="BO108" s="116"/>
      <c r="BP108" s="117"/>
      <c r="BQ108" s="117"/>
      <c r="BR108" s="117"/>
      <c r="BS108" s="117"/>
      <c r="BT108" s="117"/>
      <c r="BU108" s="117"/>
      <c r="BV108" s="117"/>
      <c r="BW108" s="117"/>
      <c r="BX108" s="117"/>
      <c r="BY108" s="117"/>
      <c r="BZ108" s="117"/>
      <c r="CA108" s="117"/>
      <c r="CB108" s="135"/>
      <c r="CC108" s="116"/>
      <c r="CD108" s="117"/>
      <c r="CE108" s="117"/>
      <c r="CF108" s="117"/>
      <c r="CG108" s="117"/>
      <c r="CH108" s="117"/>
      <c r="CI108" s="117"/>
      <c r="CJ108" s="117"/>
      <c r="CK108" s="117"/>
      <c r="CL108" s="117"/>
      <c r="CM108" s="117"/>
      <c r="CN108" s="117"/>
      <c r="CO108" s="117"/>
      <c r="CP108" s="135"/>
      <c r="CQ108" s="116">
        <f>SUM(BA108:CC108)</f>
        <v>0</v>
      </c>
      <c r="CR108" s="117"/>
      <c r="CS108" s="117"/>
      <c r="CT108" s="117"/>
      <c r="CU108" s="117"/>
      <c r="CV108" s="117"/>
      <c r="CW108" s="117"/>
      <c r="CX108" s="117"/>
      <c r="CY108" s="117"/>
      <c r="CZ108" s="117"/>
      <c r="DA108" s="117"/>
      <c r="DB108" s="117"/>
      <c r="DC108" s="117"/>
      <c r="DD108" s="117"/>
      <c r="DE108" s="118"/>
    </row>
    <row r="109" spans="1:109" ht="12" customHeight="1">
      <c r="A109" s="136" t="s">
        <v>403</v>
      </c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7"/>
      <c r="AQ109" s="71" t="s">
        <v>174</v>
      </c>
      <c r="AR109" s="133" t="s">
        <v>404</v>
      </c>
      <c r="AS109" s="134"/>
      <c r="AT109" s="134"/>
      <c r="AU109" s="134"/>
      <c r="AV109" s="134"/>
      <c r="AW109" s="134"/>
      <c r="AX109" s="134"/>
      <c r="AY109" s="134"/>
      <c r="AZ109" s="134"/>
      <c r="BA109" s="116">
        <f>BA110-BA111</f>
        <v>0</v>
      </c>
      <c r="BB109" s="117"/>
      <c r="BC109" s="117"/>
      <c r="BD109" s="117"/>
      <c r="BE109" s="117"/>
      <c r="BF109" s="117"/>
      <c r="BG109" s="117"/>
      <c r="BH109" s="117"/>
      <c r="BI109" s="117"/>
      <c r="BJ109" s="117"/>
      <c r="BK109" s="117"/>
      <c r="BL109" s="117"/>
      <c r="BM109" s="117"/>
      <c r="BN109" s="135"/>
      <c r="BO109" s="116">
        <f>BO110-BO111</f>
        <v>0</v>
      </c>
      <c r="BP109" s="117"/>
      <c r="BQ109" s="117"/>
      <c r="BR109" s="117"/>
      <c r="BS109" s="117"/>
      <c r="BT109" s="117"/>
      <c r="BU109" s="117"/>
      <c r="BV109" s="117"/>
      <c r="BW109" s="117"/>
      <c r="BX109" s="117"/>
      <c r="BY109" s="117"/>
      <c r="BZ109" s="117"/>
      <c r="CA109" s="117"/>
      <c r="CB109" s="135"/>
      <c r="CC109" s="116">
        <f>CC110-CC111</f>
        <v>0</v>
      </c>
      <c r="CD109" s="117"/>
      <c r="CE109" s="117"/>
      <c r="CF109" s="117"/>
      <c r="CG109" s="117"/>
      <c r="CH109" s="117"/>
      <c r="CI109" s="117"/>
      <c r="CJ109" s="117"/>
      <c r="CK109" s="117"/>
      <c r="CL109" s="117"/>
      <c r="CM109" s="117"/>
      <c r="CN109" s="117"/>
      <c r="CO109" s="117"/>
      <c r="CP109" s="135"/>
      <c r="CQ109" s="116">
        <f>CQ110-CQ111</f>
        <v>0</v>
      </c>
      <c r="CR109" s="117"/>
      <c r="CS109" s="117"/>
      <c r="CT109" s="117"/>
      <c r="CU109" s="117"/>
      <c r="CV109" s="117"/>
      <c r="CW109" s="117"/>
      <c r="CX109" s="117"/>
      <c r="CY109" s="117"/>
      <c r="CZ109" s="117"/>
      <c r="DA109" s="117"/>
      <c r="DB109" s="117"/>
      <c r="DC109" s="117"/>
      <c r="DD109" s="117"/>
      <c r="DE109" s="118"/>
    </row>
    <row r="110" spans="1:109" ht="36" customHeight="1">
      <c r="A110" s="138" t="s">
        <v>405</v>
      </c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9"/>
      <c r="AQ110" s="71" t="s">
        <v>174</v>
      </c>
      <c r="AR110" s="133" t="s">
        <v>406</v>
      </c>
      <c r="AS110" s="134"/>
      <c r="AT110" s="134"/>
      <c r="AU110" s="134"/>
      <c r="AV110" s="134" t="s">
        <v>407</v>
      </c>
      <c r="AW110" s="134"/>
      <c r="AX110" s="134"/>
      <c r="AY110" s="134"/>
      <c r="AZ110" s="134"/>
      <c r="BA110" s="116"/>
      <c r="BB110" s="117"/>
      <c r="BC110" s="117"/>
      <c r="BD110" s="117"/>
      <c r="BE110" s="117"/>
      <c r="BF110" s="117"/>
      <c r="BG110" s="117"/>
      <c r="BH110" s="117"/>
      <c r="BI110" s="117"/>
      <c r="BJ110" s="117"/>
      <c r="BK110" s="117"/>
      <c r="BL110" s="117"/>
      <c r="BM110" s="117"/>
      <c r="BN110" s="135"/>
      <c r="BO110" s="116"/>
      <c r="BP110" s="117"/>
      <c r="BQ110" s="117"/>
      <c r="BR110" s="117"/>
      <c r="BS110" s="117"/>
      <c r="BT110" s="117"/>
      <c r="BU110" s="117"/>
      <c r="BV110" s="117"/>
      <c r="BW110" s="117"/>
      <c r="BX110" s="117"/>
      <c r="BY110" s="117"/>
      <c r="BZ110" s="117"/>
      <c r="CA110" s="117"/>
      <c r="CB110" s="135"/>
      <c r="CC110" s="116"/>
      <c r="CD110" s="117"/>
      <c r="CE110" s="117"/>
      <c r="CF110" s="117"/>
      <c r="CG110" s="117"/>
      <c r="CH110" s="117"/>
      <c r="CI110" s="117"/>
      <c r="CJ110" s="117"/>
      <c r="CK110" s="117"/>
      <c r="CL110" s="117"/>
      <c r="CM110" s="117"/>
      <c r="CN110" s="117"/>
      <c r="CO110" s="117"/>
      <c r="CP110" s="135"/>
      <c r="CQ110" s="116">
        <f>SUM(BA110:CC110)</f>
        <v>0</v>
      </c>
      <c r="CR110" s="117"/>
      <c r="CS110" s="117"/>
      <c r="CT110" s="117"/>
      <c r="CU110" s="117"/>
      <c r="CV110" s="117"/>
      <c r="CW110" s="117"/>
      <c r="CX110" s="117"/>
      <c r="CY110" s="117"/>
      <c r="CZ110" s="117"/>
      <c r="DA110" s="117"/>
      <c r="DB110" s="117"/>
      <c r="DC110" s="117"/>
      <c r="DD110" s="117"/>
      <c r="DE110" s="118"/>
    </row>
    <row r="111" spans="1:109" ht="24" customHeight="1">
      <c r="A111" s="138" t="s">
        <v>408</v>
      </c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9"/>
      <c r="AQ111" s="71" t="s">
        <v>174</v>
      </c>
      <c r="AR111" s="133" t="s">
        <v>409</v>
      </c>
      <c r="AS111" s="134"/>
      <c r="AT111" s="134"/>
      <c r="AU111" s="134"/>
      <c r="AV111" s="134" t="s">
        <v>410</v>
      </c>
      <c r="AW111" s="134"/>
      <c r="AX111" s="134"/>
      <c r="AY111" s="134"/>
      <c r="AZ111" s="134"/>
      <c r="BA111" s="116"/>
      <c r="BB111" s="117"/>
      <c r="BC111" s="117"/>
      <c r="BD111" s="117"/>
      <c r="BE111" s="117"/>
      <c r="BF111" s="117"/>
      <c r="BG111" s="117"/>
      <c r="BH111" s="117"/>
      <c r="BI111" s="117"/>
      <c r="BJ111" s="117"/>
      <c r="BK111" s="117"/>
      <c r="BL111" s="117"/>
      <c r="BM111" s="117"/>
      <c r="BN111" s="135"/>
      <c r="BO111" s="116"/>
      <c r="BP111" s="117"/>
      <c r="BQ111" s="117"/>
      <c r="BR111" s="117"/>
      <c r="BS111" s="117"/>
      <c r="BT111" s="117"/>
      <c r="BU111" s="117"/>
      <c r="BV111" s="117"/>
      <c r="BW111" s="117"/>
      <c r="BX111" s="117"/>
      <c r="BY111" s="117"/>
      <c r="BZ111" s="117"/>
      <c r="CA111" s="117"/>
      <c r="CB111" s="135"/>
      <c r="CC111" s="116"/>
      <c r="CD111" s="117"/>
      <c r="CE111" s="117"/>
      <c r="CF111" s="117"/>
      <c r="CG111" s="117"/>
      <c r="CH111" s="117"/>
      <c r="CI111" s="117"/>
      <c r="CJ111" s="117"/>
      <c r="CK111" s="117"/>
      <c r="CL111" s="117"/>
      <c r="CM111" s="117"/>
      <c r="CN111" s="117"/>
      <c r="CO111" s="117"/>
      <c r="CP111" s="135"/>
      <c r="CQ111" s="116">
        <f>SUM(BA111:CC111)</f>
        <v>0</v>
      </c>
      <c r="CR111" s="117"/>
      <c r="CS111" s="117"/>
      <c r="CT111" s="117"/>
      <c r="CU111" s="117"/>
      <c r="CV111" s="117"/>
      <c r="CW111" s="117"/>
      <c r="CX111" s="117"/>
      <c r="CY111" s="117"/>
      <c r="CZ111" s="117"/>
      <c r="DA111" s="117"/>
      <c r="DB111" s="117"/>
      <c r="DC111" s="117"/>
      <c r="DD111" s="117"/>
      <c r="DE111" s="118"/>
    </row>
    <row r="112" spans="1:109" ht="12" customHeight="1">
      <c r="A112" s="136" t="s">
        <v>411</v>
      </c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7"/>
      <c r="AQ112" s="71" t="s">
        <v>174</v>
      </c>
      <c r="AR112" s="133" t="s">
        <v>412</v>
      </c>
      <c r="AS112" s="134"/>
      <c r="AT112" s="134"/>
      <c r="AU112" s="134"/>
      <c r="AV112" s="134"/>
      <c r="AW112" s="134"/>
      <c r="AX112" s="134"/>
      <c r="AY112" s="134"/>
      <c r="AZ112" s="134"/>
      <c r="BA112" s="116">
        <f>BA113-BA114</f>
        <v>0</v>
      </c>
      <c r="BB112" s="117"/>
      <c r="BC112" s="117"/>
      <c r="BD112" s="117"/>
      <c r="BE112" s="117"/>
      <c r="BF112" s="117"/>
      <c r="BG112" s="117"/>
      <c r="BH112" s="117"/>
      <c r="BI112" s="117"/>
      <c r="BJ112" s="117"/>
      <c r="BK112" s="117"/>
      <c r="BL112" s="117"/>
      <c r="BM112" s="117"/>
      <c r="BN112" s="135"/>
      <c r="BO112" s="116">
        <f>BO113-BO114</f>
        <v>0</v>
      </c>
      <c r="BP112" s="117"/>
      <c r="BQ112" s="117"/>
      <c r="BR112" s="117"/>
      <c r="BS112" s="117"/>
      <c r="BT112" s="117"/>
      <c r="BU112" s="117"/>
      <c r="BV112" s="117"/>
      <c r="BW112" s="117"/>
      <c r="BX112" s="117"/>
      <c r="BY112" s="117"/>
      <c r="BZ112" s="117"/>
      <c r="CA112" s="117"/>
      <c r="CB112" s="135"/>
      <c r="CC112" s="116">
        <f>CC113-CC114</f>
        <v>0</v>
      </c>
      <c r="CD112" s="117"/>
      <c r="CE112" s="117"/>
      <c r="CF112" s="117"/>
      <c r="CG112" s="117"/>
      <c r="CH112" s="117"/>
      <c r="CI112" s="117"/>
      <c r="CJ112" s="117"/>
      <c r="CK112" s="117"/>
      <c r="CL112" s="117"/>
      <c r="CM112" s="117"/>
      <c r="CN112" s="117"/>
      <c r="CO112" s="117"/>
      <c r="CP112" s="135"/>
      <c r="CQ112" s="116">
        <f>CQ113-CQ114</f>
        <v>0</v>
      </c>
      <c r="CR112" s="117"/>
      <c r="CS112" s="117"/>
      <c r="CT112" s="117"/>
      <c r="CU112" s="117"/>
      <c r="CV112" s="117"/>
      <c r="CW112" s="117"/>
      <c r="CX112" s="117"/>
      <c r="CY112" s="117"/>
      <c r="CZ112" s="117"/>
      <c r="DA112" s="117"/>
      <c r="DB112" s="117"/>
      <c r="DC112" s="117"/>
      <c r="DD112" s="117"/>
      <c r="DE112" s="118"/>
    </row>
    <row r="113" spans="1:109" ht="24" customHeight="1">
      <c r="A113" s="138" t="s">
        <v>413</v>
      </c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139"/>
      <c r="AQ113" s="71" t="s">
        <v>174</v>
      </c>
      <c r="AR113" s="133" t="s">
        <v>414</v>
      </c>
      <c r="AS113" s="134"/>
      <c r="AT113" s="134"/>
      <c r="AU113" s="134"/>
      <c r="AV113" s="134" t="s">
        <v>415</v>
      </c>
      <c r="AW113" s="134"/>
      <c r="AX113" s="134"/>
      <c r="AY113" s="134"/>
      <c r="AZ113" s="134"/>
      <c r="BA113" s="116"/>
      <c r="BB113" s="117"/>
      <c r="BC113" s="117"/>
      <c r="BD113" s="117"/>
      <c r="BE113" s="117"/>
      <c r="BF113" s="117"/>
      <c r="BG113" s="117"/>
      <c r="BH113" s="117"/>
      <c r="BI113" s="117"/>
      <c r="BJ113" s="117"/>
      <c r="BK113" s="117"/>
      <c r="BL113" s="117"/>
      <c r="BM113" s="117"/>
      <c r="BN113" s="135"/>
      <c r="BO113" s="116"/>
      <c r="BP113" s="117"/>
      <c r="BQ113" s="117"/>
      <c r="BR113" s="117"/>
      <c r="BS113" s="117"/>
      <c r="BT113" s="117"/>
      <c r="BU113" s="117"/>
      <c r="BV113" s="117"/>
      <c r="BW113" s="117"/>
      <c r="BX113" s="117"/>
      <c r="BY113" s="117"/>
      <c r="BZ113" s="117"/>
      <c r="CA113" s="117"/>
      <c r="CB113" s="135"/>
      <c r="CC113" s="116"/>
      <c r="CD113" s="117"/>
      <c r="CE113" s="117"/>
      <c r="CF113" s="117"/>
      <c r="CG113" s="117"/>
      <c r="CH113" s="117"/>
      <c r="CI113" s="117"/>
      <c r="CJ113" s="117"/>
      <c r="CK113" s="117"/>
      <c r="CL113" s="117"/>
      <c r="CM113" s="117"/>
      <c r="CN113" s="117"/>
      <c r="CO113" s="117"/>
      <c r="CP113" s="135"/>
      <c r="CQ113" s="116">
        <f>SUM(BA113:CC113)</f>
        <v>0</v>
      </c>
      <c r="CR113" s="117"/>
      <c r="CS113" s="117"/>
      <c r="CT113" s="117"/>
      <c r="CU113" s="117"/>
      <c r="CV113" s="117"/>
      <c r="CW113" s="117"/>
      <c r="CX113" s="117"/>
      <c r="CY113" s="117"/>
      <c r="CZ113" s="117"/>
      <c r="DA113" s="117"/>
      <c r="DB113" s="117"/>
      <c r="DC113" s="117"/>
      <c r="DD113" s="117"/>
      <c r="DE113" s="118"/>
    </row>
    <row r="114" spans="1:109" ht="12" customHeight="1" thickBot="1">
      <c r="A114" s="138" t="s">
        <v>416</v>
      </c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138"/>
      <c r="AL114" s="138"/>
      <c r="AM114" s="138"/>
      <c r="AN114" s="138"/>
      <c r="AO114" s="138"/>
      <c r="AP114" s="139"/>
      <c r="AQ114" s="71" t="s">
        <v>174</v>
      </c>
      <c r="AR114" s="133" t="s">
        <v>417</v>
      </c>
      <c r="AS114" s="134"/>
      <c r="AT114" s="134"/>
      <c r="AU114" s="134"/>
      <c r="AV114" s="134" t="s">
        <v>418</v>
      </c>
      <c r="AW114" s="134"/>
      <c r="AX114" s="134"/>
      <c r="AY114" s="134"/>
      <c r="AZ114" s="134"/>
      <c r="BA114" s="116"/>
      <c r="BB114" s="117"/>
      <c r="BC114" s="117"/>
      <c r="BD114" s="117"/>
      <c r="BE114" s="117"/>
      <c r="BF114" s="117"/>
      <c r="BG114" s="117"/>
      <c r="BH114" s="117"/>
      <c r="BI114" s="117"/>
      <c r="BJ114" s="117"/>
      <c r="BK114" s="117"/>
      <c r="BL114" s="117"/>
      <c r="BM114" s="117"/>
      <c r="BN114" s="135"/>
      <c r="BO114" s="116"/>
      <c r="BP114" s="117"/>
      <c r="BQ114" s="117"/>
      <c r="BR114" s="117"/>
      <c r="BS114" s="117"/>
      <c r="BT114" s="117"/>
      <c r="BU114" s="117"/>
      <c r="BV114" s="117"/>
      <c r="BW114" s="117"/>
      <c r="BX114" s="117"/>
      <c r="BY114" s="117"/>
      <c r="BZ114" s="117"/>
      <c r="CA114" s="117"/>
      <c r="CB114" s="135"/>
      <c r="CC114" s="116"/>
      <c r="CD114" s="117"/>
      <c r="CE114" s="117"/>
      <c r="CF114" s="117"/>
      <c r="CG114" s="117"/>
      <c r="CH114" s="117"/>
      <c r="CI114" s="117"/>
      <c r="CJ114" s="117"/>
      <c r="CK114" s="117"/>
      <c r="CL114" s="117"/>
      <c r="CM114" s="117"/>
      <c r="CN114" s="117"/>
      <c r="CO114" s="117"/>
      <c r="CP114" s="135"/>
      <c r="CQ114" s="116">
        <f>SUM(BA114:CC114)</f>
        <v>0</v>
      </c>
      <c r="CR114" s="117"/>
      <c r="CS114" s="117"/>
      <c r="CT114" s="117"/>
      <c r="CU114" s="117"/>
      <c r="CV114" s="117"/>
      <c r="CW114" s="117"/>
      <c r="CX114" s="117"/>
      <c r="CY114" s="117"/>
      <c r="CZ114" s="117"/>
      <c r="DA114" s="117"/>
      <c r="DB114" s="117"/>
      <c r="DC114" s="117"/>
      <c r="DD114" s="117"/>
      <c r="DE114" s="118"/>
    </row>
    <row r="115" spans="1:109" ht="3" customHeight="1">
      <c r="A115" s="142"/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R115" s="143"/>
      <c r="AS115" s="143"/>
      <c r="AT115" s="143"/>
      <c r="AU115" s="143"/>
      <c r="AV115" s="143"/>
      <c r="AW115" s="143"/>
      <c r="AX115" s="143"/>
      <c r="AY115" s="143"/>
      <c r="AZ115" s="143"/>
      <c r="BA115" s="143"/>
      <c r="BB115" s="143"/>
      <c r="BC115" s="143"/>
      <c r="BD115" s="143"/>
      <c r="BE115" s="143"/>
      <c r="BF115" s="143"/>
      <c r="BG115" s="143"/>
      <c r="BH115" s="143"/>
      <c r="BI115" s="143"/>
      <c r="BJ115" s="143"/>
      <c r="BK115" s="143"/>
      <c r="BL115" s="143"/>
      <c r="BM115" s="143"/>
      <c r="BN115" s="143"/>
      <c r="BO115" s="143"/>
      <c r="BP115" s="143"/>
      <c r="BQ115" s="143"/>
      <c r="BR115" s="143"/>
      <c r="BS115" s="143"/>
      <c r="BT115" s="143"/>
      <c r="BU115" s="143"/>
      <c r="BV115" s="143"/>
      <c r="BW115" s="143"/>
      <c r="BX115" s="143"/>
      <c r="BY115" s="143"/>
      <c r="BZ115" s="143"/>
      <c r="CA115" s="143"/>
      <c r="CB115" s="143"/>
      <c r="CC115" s="143"/>
      <c r="CD115" s="143"/>
      <c r="CE115" s="143"/>
      <c r="CF115" s="143"/>
      <c r="CG115" s="143"/>
      <c r="CH115" s="143"/>
      <c r="CI115" s="143"/>
      <c r="CJ115" s="143"/>
      <c r="CK115" s="143"/>
      <c r="CL115" s="143"/>
      <c r="CM115" s="143"/>
      <c r="CN115" s="143"/>
      <c r="CO115" s="143"/>
      <c r="CP115" s="143"/>
      <c r="CQ115" s="143"/>
      <c r="CR115" s="143"/>
      <c r="CS115" s="143"/>
      <c r="CT115" s="143"/>
      <c r="CU115" s="143"/>
      <c r="CV115" s="143"/>
      <c r="CW115" s="143"/>
      <c r="CX115" s="143"/>
      <c r="CY115" s="143"/>
      <c r="CZ115" s="143"/>
      <c r="DA115" s="143"/>
      <c r="DB115" s="143"/>
      <c r="DC115" s="143"/>
      <c r="DD115" s="143"/>
      <c r="DE115" s="143"/>
    </row>
    <row r="116" ht="9.75">
      <c r="DE116" s="11" t="s">
        <v>419</v>
      </c>
    </row>
    <row r="117" spans="1:109" s="8" customFormat="1" ht="35.25" customHeight="1">
      <c r="A117" s="119" t="s">
        <v>27</v>
      </c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20"/>
      <c r="AQ117" s="12"/>
      <c r="AR117" s="124" t="s">
        <v>26</v>
      </c>
      <c r="AS117" s="119"/>
      <c r="AT117" s="119"/>
      <c r="AU117" s="120"/>
      <c r="AV117" s="124" t="s">
        <v>30</v>
      </c>
      <c r="AW117" s="119"/>
      <c r="AX117" s="119"/>
      <c r="AY117" s="119"/>
      <c r="AZ117" s="120"/>
      <c r="BA117" s="124" t="s">
        <v>31</v>
      </c>
      <c r="BB117" s="125"/>
      <c r="BC117" s="125"/>
      <c r="BD117" s="125"/>
      <c r="BE117" s="125"/>
      <c r="BF117" s="125"/>
      <c r="BG117" s="125"/>
      <c r="BH117" s="125"/>
      <c r="BI117" s="125"/>
      <c r="BJ117" s="125"/>
      <c r="BK117" s="125"/>
      <c r="BL117" s="125"/>
      <c r="BM117" s="125"/>
      <c r="BN117" s="126"/>
      <c r="BO117" s="124" t="s">
        <v>136</v>
      </c>
      <c r="BP117" s="125"/>
      <c r="BQ117" s="125"/>
      <c r="BR117" s="125"/>
      <c r="BS117" s="125"/>
      <c r="BT117" s="125"/>
      <c r="BU117" s="125"/>
      <c r="BV117" s="125"/>
      <c r="BW117" s="125"/>
      <c r="BX117" s="125"/>
      <c r="BY117" s="125"/>
      <c r="BZ117" s="125"/>
      <c r="CA117" s="125"/>
      <c r="CB117" s="126"/>
      <c r="CC117" s="124" t="s">
        <v>137</v>
      </c>
      <c r="CD117" s="125"/>
      <c r="CE117" s="125"/>
      <c r="CF117" s="125"/>
      <c r="CG117" s="125"/>
      <c r="CH117" s="125"/>
      <c r="CI117" s="125"/>
      <c r="CJ117" s="125"/>
      <c r="CK117" s="125"/>
      <c r="CL117" s="125"/>
      <c r="CM117" s="125"/>
      <c r="CN117" s="125"/>
      <c r="CO117" s="125"/>
      <c r="CP117" s="126"/>
      <c r="CQ117" s="127" t="s">
        <v>32</v>
      </c>
      <c r="CR117" s="119"/>
      <c r="CS117" s="119"/>
      <c r="CT117" s="119"/>
      <c r="CU117" s="119"/>
      <c r="CV117" s="119"/>
      <c r="CW117" s="119"/>
      <c r="CX117" s="119"/>
      <c r="CY117" s="119"/>
      <c r="CZ117" s="119"/>
      <c r="DA117" s="119"/>
      <c r="DB117" s="119"/>
      <c r="DC117" s="119"/>
      <c r="DD117" s="119"/>
      <c r="DE117" s="119"/>
    </row>
    <row r="118" spans="1:109" s="8" customFormat="1" ht="10.5" thickBot="1">
      <c r="A118" s="119">
        <v>1</v>
      </c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20"/>
      <c r="AQ118" s="12"/>
      <c r="AR118" s="128">
        <v>2</v>
      </c>
      <c r="AS118" s="129"/>
      <c r="AT118" s="129"/>
      <c r="AU118" s="130"/>
      <c r="AV118" s="128">
        <v>3</v>
      </c>
      <c r="AW118" s="129"/>
      <c r="AX118" s="129"/>
      <c r="AY118" s="129"/>
      <c r="AZ118" s="130"/>
      <c r="BA118" s="128">
        <v>4</v>
      </c>
      <c r="BB118" s="129"/>
      <c r="BC118" s="129"/>
      <c r="BD118" s="129"/>
      <c r="BE118" s="129"/>
      <c r="BF118" s="129"/>
      <c r="BG118" s="129"/>
      <c r="BH118" s="129"/>
      <c r="BI118" s="129"/>
      <c r="BJ118" s="129"/>
      <c r="BK118" s="129"/>
      <c r="BL118" s="129"/>
      <c r="BM118" s="129"/>
      <c r="BN118" s="130"/>
      <c r="BO118" s="128">
        <v>5</v>
      </c>
      <c r="BP118" s="129"/>
      <c r="BQ118" s="129"/>
      <c r="BR118" s="129"/>
      <c r="BS118" s="129"/>
      <c r="BT118" s="129"/>
      <c r="BU118" s="129"/>
      <c r="BV118" s="129"/>
      <c r="BW118" s="129"/>
      <c r="BX118" s="129"/>
      <c r="BY118" s="129"/>
      <c r="BZ118" s="129"/>
      <c r="CA118" s="129"/>
      <c r="CB118" s="130"/>
      <c r="CC118" s="128">
        <v>6</v>
      </c>
      <c r="CD118" s="129"/>
      <c r="CE118" s="129"/>
      <c r="CF118" s="129"/>
      <c r="CG118" s="129"/>
      <c r="CH118" s="129"/>
      <c r="CI118" s="129"/>
      <c r="CJ118" s="129"/>
      <c r="CK118" s="129"/>
      <c r="CL118" s="129"/>
      <c r="CM118" s="129"/>
      <c r="CN118" s="129"/>
      <c r="CO118" s="129"/>
      <c r="CP118" s="130"/>
      <c r="CQ118" s="128">
        <v>7</v>
      </c>
      <c r="CR118" s="129"/>
      <c r="CS118" s="129"/>
      <c r="CT118" s="129"/>
      <c r="CU118" s="129"/>
      <c r="CV118" s="129"/>
      <c r="CW118" s="129"/>
      <c r="CX118" s="129"/>
      <c r="CY118" s="129"/>
      <c r="CZ118" s="129"/>
      <c r="DA118" s="129"/>
      <c r="DB118" s="129"/>
      <c r="DC118" s="129"/>
      <c r="DD118" s="129"/>
      <c r="DE118" s="129"/>
    </row>
    <row r="119" spans="1:109" ht="12" customHeight="1">
      <c r="A119" s="144" t="s">
        <v>420</v>
      </c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5"/>
      <c r="AQ119" s="71" t="s">
        <v>174</v>
      </c>
      <c r="AR119" s="133" t="s">
        <v>421</v>
      </c>
      <c r="AS119" s="134"/>
      <c r="AT119" s="134"/>
      <c r="AU119" s="134"/>
      <c r="AV119" s="134"/>
      <c r="AW119" s="134"/>
      <c r="AX119" s="134"/>
      <c r="AY119" s="134"/>
      <c r="AZ119" s="134"/>
      <c r="BA119" s="116">
        <f>BA120-BA121</f>
        <v>0</v>
      </c>
      <c r="BB119" s="117"/>
      <c r="BC119" s="117"/>
      <c r="BD119" s="117"/>
      <c r="BE119" s="117"/>
      <c r="BF119" s="117"/>
      <c r="BG119" s="117"/>
      <c r="BH119" s="117"/>
      <c r="BI119" s="117"/>
      <c r="BJ119" s="117"/>
      <c r="BK119" s="117"/>
      <c r="BL119" s="117"/>
      <c r="BM119" s="117"/>
      <c r="BN119" s="135"/>
      <c r="BO119" s="116">
        <f>BO120-BO121</f>
        <v>-14683.160000000149</v>
      </c>
      <c r="BP119" s="117"/>
      <c r="BQ119" s="117"/>
      <c r="BR119" s="117"/>
      <c r="BS119" s="117"/>
      <c r="BT119" s="117"/>
      <c r="BU119" s="117"/>
      <c r="BV119" s="117"/>
      <c r="BW119" s="117"/>
      <c r="BX119" s="117"/>
      <c r="BY119" s="117"/>
      <c r="BZ119" s="117"/>
      <c r="CA119" s="117"/>
      <c r="CB119" s="135"/>
      <c r="CC119" s="116">
        <f>CC120-CC121</f>
        <v>486.01999999955297</v>
      </c>
      <c r="CD119" s="117"/>
      <c r="CE119" s="117"/>
      <c r="CF119" s="117"/>
      <c r="CG119" s="117"/>
      <c r="CH119" s="117"/>
      <c r="CI119" s="117"/>
      <c r="CJ119" s="117"/>
      <c r="CK119" s="117"/>
      <c r="CL119" s="117"/>
      <c r="CM119" s="117"/>
      <c r="CN119" s="117"/>
      <c r="CO119" s="117"/>
      <c r="CP119" s="135"/>
      <c r="CQ119" s="116">
        <f>CQ120-CQ121</f>
        <v>-14197.140000000596</v>
      </c>
      <c r="CR119" s="117"/>
      <c r="CS119" s="117"/>
      <c r="CT119" s="117"/>
      <c r="CU119" s="117"/>
      <c r="CV119" s="117"/>
      <c r="CW119" s="117"/>
      <c r="CX119" s="117"/>
      <c r="CY119" s="117"/>
      <c r="CZ119" s="117"/>
      <c r="DA119" s="117"/>
      <c r="DB119" s="117"/>
      <c r="DC119" s="117"/>
      <c r="DD119" s="117"/>
      <c r="DE119" s="118"/>
    </row>
    <row r="120" spans="1:109" ht="24" customHeight="1">
      <c r="A120" s="138" t="s">
        <v>422</v>
      </c>
      <c r="B120" s="138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  <c r="AF120" s="138"/>
      <c r="AG120" s="138"/>
      <c r="AH120" s="138"/>
      <c r="AI120" s="138"/>
      <c r="AJ120" s="138"/>
      <c r="AK120" s="138"/>
      <c r="AL120" s="138"/>
      <c r="AM120" s="138"/>
      <c r="AN120" s="138"/>
      <c r="AO120" s="138"/>
      <c r="AP120" s="139"/>
      <c r="AQ120" s="71" t="s">
        <v>174</v>
      </c>
      <c r="AR120" s="133" t="s">
        <v>423</v>
      </c>
      <c r="AS120" s="134"/>
      <c r="AT120" s="134"/>
      <c r="AU120" s="134"/>
      <c r="AV120" s="134" t="s">
        <v>424</v>
      </c>
      <c r="AW120" s="134"/>
      <c r="AX120" s="134"/>
      <c r="AY120" s="134"/>
      <c r="AZ120" s="134"/>
      <c r="BA120" s="116"/>
      <c r="BB120" s="117"/>
      <c r="BC120" s="117"/>
      <c r="BD120" s="117"/>
      <c r="BE120" s="117"/>
      <c r="BF120" s="117"/>
      <c r="BG120" s="117"/>
      <c r="BH120" s="117"/>
      <c r="BI120" s="117"/>
      <c r="BJ120" s="117"/>
      <c r="BK120" s="117"/>
      <c r="BL120" s="117"/>
      <c r="BM120" s="117"/>
      <c r="BN120" s="135"/>
      <c r="BO120" s="116">
        <v>17941014.38</v>
      </c>
      <c r="BP120" s="117"/>
      <c r="BQ120" s="117"/>
      <c r="BR120" s="117"/>
      <c r="BS120" s="117"/>
      <c r="BT120" s="117"/>
      <c r="BU120" s="117"/>
      <c r="BV120" s="117"/>
      <c r="BW120" s="117"/>
      <c r="BX120" s="117"/>
      <c r="BY120" s="117"/>
      <c r="BZ120" s="117"/>
      <c r="CA120" s="117"/>
      <c r="CB120" s="135"/>
      <c r="CC120" s="116">
        <v>4247386.25</v>
      </c>
      <c r="CD120" s="117"/>
      <c r="CE120" s="117"/>
      <c r="CF120" s="117"/>
      <c r="CG120" s="117"/>
      <c r="CH120" s="117"/>
      <c r="CI120" s="117"/>
      <c r="CJ120" s="117"/>
      <c r="CK120" s="117"/>
      <c r="CL120" s="117"/>
      <c r="CM120" s="117"/>
      <c r="CN120" s="117"/>
      <c r="CO120" s="117"/>
      <c r="CP120" s="135"/>
      <c r="CQ120" s="116">
        <f>SUM(BA120:CC120)</f>
        <v>22188400.63</v>
      </c>
      <c r="CR120" s="117"/>
      <c r="CS120" s="117"/>
      <c r="CT120" s="117"/>
      <c r="CU120" s="117"/>
      <c r="CV120" s="117"/>
      <c r="CW120" s="117"/>
      <c r="CX120" s="117"/>
      <c r="CY120" s="117"/>
      <c r="CZ120" s="117"/>
      <c r="DA120" s="117"/>
      <c r="DB120" s="117"/>
      <c r="DC120" s="117"/>
      <c r="DD120" s="117"/>
      <c r="DE120" s="118"/>
    </row>
    <row r="121" spans="1:109" ht="12" customHeight="1">
      <c r="A121" s="138" t="s">
        <v>425</v>
      </c>
      <c r="B121" s="138"/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  <c r="AF121" s="138"/>
      <c r="AG121" s="138"/>
      <c r="AH121" s="138"/>
      <c r="AI121" s="138"/>
      <c r="AJ121" s="138"/>
      <c r="AK121" s="138"/>
      <c r="AL121" s="138"/>
      <c r="AM121" s="138"/>
      <c r="AN121" s="138"/>
      <c r="AO121" s="138"/>
      <c r="AP121" s="139"/>
      <c r="AQ121" s="71" t="s">
        <v>174</v>
      </c>
      <c r="AR121" s="133" t="s">
        <v>426</v>
      </c>
      <c r="AS121" s="134"/>
      <c r="AT121" s="134"/>
      <c r="AU121" s="134"/>
      <c r="AV121" s="134" t="s">
        <v>427</v>
      </c>
      <c r="AW121" s="134"/>
      <c r="AX121" s="134"/>
      <c r="AY121" s="134"/>
      <c r="AZ121" s="134"/>
      <c r="BA121" s="116"/>
      <c r="BB121" s="117"/>
      <c r="BC121" s="117"/>
      <c r="BD121" s="117"/>
      <c r="BE121" s="117"/>
      <c r="BF121" s="117"/>
      <c r="BG121" s="117"/>
      <c r="BH121" s="117"/>
      <c r="BI121" s="117"/>
      <c r="BJ121" s="117"/>
      <c r="BK121" s="117"/>
      <c r="BL121" s="117"/>
      <c r="BM121" s="117"/>
      <c r="BN121" s="135"/>
      <c r="BO121" s="116">
        <v>17955697.54</v>
      </c>
      <c r="BP121" s="117"/>
      <c r="BQ121" s="117"/>
      <c r="BR121" s="117"/>
      <c r="BS121" s="117"/>
      <c r="BT121" s="117"/>
      <c r="BU121" s="117"/>
      <c r="BV121" s="117"/>
      <c r="BW121" s="117"/>
      <c r="BX121" s="117"/>
      <c r="BY121" s="117"/>
      <c r="BZ121" s="117"/>
      <c r="CA121" s="117"/>
      <c r="CB121" s="135"/>
      <c r="CC121" s="116">
        <v>4246900.23</v>
      </c>
      <c r="CD121" s="117"/>
      <c r="CE121" s="117"/>
      <c r="CF121" s="117"/>
      <c r="CG121" s="117"/>
      <c r="CH121" s="117"/>
      <c r="CI121" s="117"/>
      <c r="CJ121" s="117"/>
      <c r="CK121" s="117"/>
      <c r="CL121" s="117"/>
      <c r="CM121" s="117"/>
      <c r="CN121" s="117"/>
      <c r="CO121" s="117"/>
      <c r="CP121" s="135"/>
      <c r="CQ121" s="116">
        <f>SUM(BA121:CC121)</f>
        <v>22202597.77</v>
      </c>
      <c r="CR121" s="117"/>
      <c r="CS121" s="117"/>
      <c r="CT121" s="117"/>
      <c r="CU121" s="117"/>
      <c r="CV121" s="117"/>
      <c r="CW121" s="117"/>
      <c r="CX121" s="117"/>
      <c r="CY121" s="117"/>
      <c r="CZ121" s="117"/>
      <c r="DA121" s="117"/>
      <c r="DB121" s="117"/>
      <c r="DC121" s="117"/>
      <c r="DD121" s="117"/>
      <c r="DE121" s="118"/>
    </row>
    <row r="122" spans="1:109" ht="24" customHeight="1">
      <c r="A122" s="146" t="s">
        <v>428</v>
      </c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7"/>
      <c r="AQ122" s="71" t="s">
        <v>174</v>
      </c>
      <c r="AR122" s="133" t="s">
        <v>384</v>
      </c>
      <c r="AS122" s="134"/>
      <c r="AT122" s="134"/>
      <c r="AU122" s="134"/>
      <c r="AV122" s="134"/>
      <c r="AW122" s="134"/>
      <c r="AX122" s="134"/>
      <c r="AY122" s="134"/>
      <c r="AZ122" s="134"/>
      <c r="BA122" s="116">
        <f>SUM(BA123,BA126,BA129,BA132,BA133)</f>
        <v>0</v>
      </c>
      <c r="BB122" s="117"/>
      <c r="BC122" s="117"/>
      <c r="BD122" s="117"/>
      <c r="BE122" s="117"/>
      <c r="BF122" s="117"/>
      <c r="BG122" s="117"/>
      <c r="BH122" s="117"/>
      <c r="BI122" s="117"/>
      <c r="BJ122" s="117"/>
      <c r="BK122" s="117"/>
      <c r="BL122" s="117"/>
      <c r="BM122" s="117"/>
      <c r="BN122" s="135"/>
      <c r="BO122" s="116">
        <f>SUM(BO123,BO126,BO129,BO132,BO133)</f>
        <v>0</v>
      </c>
      <c r="BP122" s="117"/>
      <c r="BQ122" s="117"/>
      <c r="BR122" s="117"/>
      <c r="BS122" s="117"/>
      <c r="BT122" s="117"/>
      <c r="BU122" s="117"/>
      <c r="BV122" s="117"/>
      <c r="BW122" s="117"/>
      <c r="BX122" s="117"/>
      <c r="BY122" s="117"/>
      <c r="BZ122" s="117"/>
      <c r="CA122" s="117"/>
      <c r="CB122" s="135"/>
      <c r="CC122" s="116">
        <f>SUM(CC123,CC126,CC129,CC132,CC133)</f>
        <v>0</v>
      </c>
      <c r="CD122" s="117"/>
      <c r="CE122" s="117"/>
      <c r="CF122" s="117"/>
      <c r="CG122" s="117"/>
      <c r="CH122" s="117"/>
      <c r="CI122" s="117"/>
      <c r="CJ122" s="117"/>
      <c r="CK122" s="117"/>
      <c r="CL122" s="117"/>
      <c r="CM122" s="117"/>
      <c r="CN122" s="117"/>
      <c r="CO122" s="117"/>
      <c r="CP122" s="135"/>
      <c r="CQ122" s="116">
        <f>SUM(CQ123,CQ126,CQ129,CQ132,CQ133)</f>
        <v>0</v>
      </c>
      <c r="CR122" s="117"/>
      <c r="CS122" s="117"/>
      <c r="CT122" s="117"/>
      <c r="CU122" s="117"/>
      <c r="CV122" s="117"/>
      <c r="CW122" s="117"/>
      <c r="CX122" s="117"/>
      <c r="CY122" s="117"/>
      <c r="CZ122" s="117"/>
      <c r="DA122" s="117"/>
      <c r="DB122" s="117"/>
      <c r="DC122" s="117"/>
      <c r="DD122" s="117"/>
      <c r="DE122" s="118"/>
    </row>
    <row r="123" spans="1:109" ht="24" customHeight="1">
      <c r="A123" s="136" t="s">
        <v>429</v>
      </c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  <c r="AB123" s="136"/>
      <c r="AC123" s="136"/>
      <c r="AD123" s="136"/>
      <c r="AE123" s="136"/>
      <c r="AF123" s="136"/>
      <c r="AG123" s="136"/>
      <c r="AH123" s="136"/>
      <c r="AI123" s="136"/>
      <c r="AJ123" s="136"/>
      <c r="AK123" s="136"/>
      <c r="AL123" s="136"/>
      <c r="AM123" s="136"/>
      <c r="AN123" s="136"/>
      <c r="AO123" s="136"/>
      <c r="AP123" s="137"/>
      <c r="AQ123" s="71" t="s">
        <v>174</v>
      </c>
      <c r="AR123" s="133" t="s">
        <v>392</v>
      </c>
      <c r="AS123" s="134"/>
      <c r="AT123" s="134"/>
      <c r="AU123" s="134"/>
      <c r="AV123" s="134"/>
      <c r="AW123" s="134"/>
      <c r="AX123" s="134"/>
      <c r="AY123" s="134"/>
      <c r="AZ123" s="134"/>
      <c r="BA123" s="116">
        <f>BA124-BA125</f>
        <v>0</v>
      </c>
      <c r="BB123" s="117"/>
      <c r="BC123" s="117"/>
      <c r="BD123" s="117"/>
      <c r="BE123" s="117"/>
      <c r="BF123" s="117"/>
      <c r="BG123" s="117"/>
      <c r="BH123" s="117"/>
      <c r="BI123" s="117"/>
      <c r="BJ123" s="117"/>
      <c r="BK123" s="117"/>
      <c r="BL123" s="117"/>
      <c r="BM123" s="117"/>
      <c r="BN123" s="135"/>
      <c r="BO123" s="116">
        <f>BO124-BO125</f>
        <v>0</v>
      </c>
      <c r="BP123" s="117"/>
      <c r="BQ123" s="117"/>
      <c r="BR123" s="117"/>
      <c r="BS123" s="117"/>
      <c r="BT123" s="117"/>
      <c r="BU123" s="117"/>
      <c r="BV123" s="117"/>
      <c r="BW123" s="117"/>
      <c r="BX123" s="117"/>
      <c r="BY123" s="117"/>
      <c r="BZ123" s="117"/>
      <c r="CA123" s="117"/>
      <c r="CB123" s="135"/>
      <c r="CC123" s="116">
        <f>CC124-CC125</f>
        <v>0</v>
      </c>
      <c r="CD123" s="117"/>
      <c r="CE123" s="117"/>
      <c r="CF123" s="117"/>
      <c r="CG123" s="117"/>
      <c r="CH123" s="117"/>
      <c r="CI123" s="117"/>
      <c r="CJ123" s="117"/>
      <c r="CK123" s="117"/>
      <c r="CL123" s="117"/>
      <c r="CM123" s="117"/>
      <c r="CN123" s="117"/>
      <c r="CO123" s="117"/>
      <c r="CP123" s="135"/>
      <c r="CQ123" s="116">
        <f>CQ124-CQ125</f>
        <v>0</v>
      </c>
      <c r="CR123" s="117"/>
      <c r="CS123" s="117"/>
      <c r="CT123" s="117"/>
      <c r="CU123" s="117"/>
      <c r="CV123" s="117"/>
      <c r="CW123" s="117"/>
      <c r="CX123" s="117"/>
      <c r="CY123" s="117"/>
      <c r="CZ123" s="117"/>
      <c r="DA123" s="117"/>
      <c r="DB123" s="117"/>
      <c r="DC123" s="117"/>
      <c r="DD123" s="117"/>
      <c r="DE123" s="118"/>
    </row>
    <row r="124" spans="1:109" ht="36" customHeight="1">
      <c r="A124" s="138" t="s">
        <v>430</v>
      </c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9"/>
      <c r="AQ124" s="71" t="s">
        <v>174</v>
      </c>
      <c r="AR124" s="133" t="s">
        <v>431</v>
      </c>
      <c r="AS124" s="134"/>
      <c r="AT124" s="134"/>
      <c r="AU124" s="134"/>
      <c r="AV124" s="134" t="s">
        <v>432</v>
      </c>
      <c r="AW124" s="134"/>
      <c r="AX124" s="134"/>
      <c r="AY124" s="134"/>
      <c r="AZ124" s="134"/>
      <c r="BA124" s="116"/>
      <c r="BB124" s="117"/>
      <c r="BC124" s="117"/>
      <c r="BD124" s="117"/>
      <c r="BE124" s="117"/>
      <c r="BF124" s="117"/>
      <c r="BG124" s="117"/>
      <c r="BH124" s="117"/>
      <c r="BI124" s="117"/>
      <c r="BJ124" s="117"/>
      <c r="BK124" s="117"/>
      <c r="BL124" s="117"/>
      <c r="BM124" s="117"/>
      <c r="BN124" s="135"/>
      <c r="BO124" s="116"/>
      <c r="BP124" s="117"/>
      <c r="BQ124" s="117"/>
      <c r="BR124" s="117"/>
      <c r="BS124" s="117"/>
      <c r="BT124" s="117"/>
      <c r="BU124" s="117"/>
      <c r="BV124" s="117"/>
      <c r="BW124" s="117"/>
      <c r="BX124" s="117"/>
      <c r="BY124" s="117"/>
      <c r="BZ124" s="117"/>
      <c r="CA124" s="117"/>
      <c r="CB124" s="135"/>
      <c r="CC124" s="116"/>
      <c r="CD124" s="117"/>
      <c r="CE124" s="117"/>
      <c r="CF124" s="117"/>
      <c r="CG124" s="117"/>
      <c r="CH124" s="117"/>
      <c r="CI124" s="117"/>
      <c r="CJ124" s="117"/>
      <c r="CK124" s="117"/>
      <c r="CL124" s="117"/>
      <c r="CM124" s="117"/>
      <c r="CN124" s="117"/>
      <c r="CO124" s="117"/>
      <c r="CP124" s="135"/>
      <c r="CQ124" s="116">
        <f>SUM(BA124:CC124)</f>
        <v>0</v>
      </c>
      <c r="CR124" s="117"/>
      <c r="CS124" s="117"/>
      <c r="CT124" s="117"/>
      <c r="CU124" s="117"/>
      <c r="CV124" s="117"/>
      <c r="CW124" s="117"/>
      <c r="CX124" s="117"/>
      <c r="CY124" s="117"/>
      <c r="CZ124" s="117"/>
      <c r="DA124" s="117"/>
      <c r="DB124" s="117"/>
      <c r="DC124" s="117"/>
      <c r="DD124" s="117"/>
      <c r="DE124" s="118"/>
    </row>
    <row r="125" spans="1:109" ht="24" customHeight="1">
      <c r="A125" s="138" t="s">
        <v>433</v>
      </c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  <c r="AF125" s="138"/>
      <c r="AG125" s="138"/>
      <c r="AH125" s="138"/>
      <c r="AI125" s="138"/>
      <c r="AJ125" s="138"/>
      <c r="AK125" s="138"/>
      <c r="AL125" s="138"/>
      <c r="AM125" s="138"/>
      <c r="AN125" s="138"/>
      <c r="AO125" s="138"/>
      <c r="AP125" s="139"/>
      <c r="AQ125" s="71" t="s">
        <v>174</v>
      </c>
      <c r="AR125" s="133" t="s">
        <v>434</v>
      </c>
      <c r="AS125" s="134"/>
      <c r="AT125" s="134"/>
      <c r="AU125" s="134"/>
      <c r="AV125" s="134" t="s">
        <v>435</v>
      </c>
      <c r="AW125" s="134"/>
      <c r="AX125" s="134"/>
      <c r="AY125" s="134"/>
      <c r="AZ125" s="134"/>
      <c r="BA125" s="116"/>
      <c r="BB125" s="117"/>
      <c r="BC125" s="117"/>
      <c r="BD125" s="117"/>
      <c r="BE125" s="117"/>
      <c r="BF125" s="117"/>
      <c r="BG125" s="117"/>
      <c r="BH125" s="117"/>
      <c r="BI125" s="117"/>
      <c r="BJ125" s="117"/>
      <c r="BK125" s="117"/>
      <c r="BL125" s="117"/>
      <c r="BM125" s="117"/>
      <c r="BN125" s="135"/>
      <c r="BO125" s="116"/>
      <c r="BP125" s="117"/>
      <c r="BQ125" s="117"/>
      <c r="BR125" s="117"/>
      <c r="BS125" s="117"/>
      <c r="BT125" s="117"/>
      <c r="BU125" s="117"/>
      <c r="BV125" s="117"/>
      <c r="BW125" s="117"/>
      <c r="BX125" s="117"/>
      <c r="BY125" s="117"/>
      <c r="BZ125" s="117"/>
      <c r="CA125" s="117"/>
      <c r="CB125" s="135"/>
      <c r="CC125" s="116"/>
      <c r="CD125" s="117"/>
      <c r="CE125" s="117"/>
      <c r="CF125" s="117"/>
      <c r="CG125" s="117"/>
      <c r="CH125" s="117"/>
      <c r="CI125" s="117"/>
      <c r="CJ125" s="117"/>
      <c r="CK125" s="117"/>
      <c r="CL125" s="117"/>
      <c r="CM125" s="117"/>
      <c r="CN125" s="117"/>
      <c r="CO125" s="117"/>
      <c r="CP125" s="135"/>
      <c r="CQ125" s="116">
        <f>SUM(BA125:CC125)</f>
        <v>0</v>
      </c>
      <c r="CR125" s="117"/>
      <c r="CS125" s="117"/>
      <c r="CT125" s="117"/>
      <c r="CU125" s="117"/>
      <c r="CV125" s="117"/>
      <c r="CW125" s="117"/>
      <c r="CX125" s="117"/>
      <c r="CY125" s="117"/>
      <c r="CZ125" s="117"/>
      <c r="DA125" s="117"/>
      <c r="DB125" s="117"/>
      <c r="DC125" s="117"/>
      <c r="DD125" s="117"/>
      <c r="DE125" s="118"/>
    </row>
    <row r="126" spans="1:109" ht="24" customHeight="1">
      <c r="A126" s="136" t="s">
        <v>436</v>
      </c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6"/>
      <c r="AL126" s="136"/>
      <c r="AM126" s="136"/>
      <c r="AN126" s="136"/>
      <c r="AO126" s="136"/>
      <c r="AP126" s="137"/>
      <c r="AQ126" s="71" t="s">
        <v>174</v>
      </c>
      <c r="AR126" s="133" t="s">
        <v>399</v>
      </c>
      <c r="AS126" s="134"/>
      <c r="AT126" s="134"/>
      <c r="AU126" s="134"/>
      <c r="AV126" s="134"/>
      <c r="AW126" s="134"/>
      <c r="AX126" s="134"/>
      <c r="AY126" s="134"/>
      <c r="AZ126" s="134"/>
      <c r="BA126" s="116">
        <f>BA127-BA128</f>
        <v>0</v>
      </c>
      <c r="BB126" s="117"/>
      <c r="BC126" s="117"/>
      <c r="BD126" s="117"/>
      <c r="BE126" s="117"/>
      <c r="BF126" s="117"/>
      <c r="BG126" s="117"/>
      <c r="BH126" s="117"/>
      <c r="BI126" s="117"/>
      <c r="BJ126" s="117"/>
      <c r="BK126" s="117"/>
      <c r="BL126" s="117"/>
      <c r="BM126" s="117"/>
      <c r="BN126" s="135"/>
      <c r="BO126" s="116">
        <f>BO127-BO128</f>
        <v>0</v>
      </c>
      <c r="BP126" s="117"/>
      <c r="BQ126" s="117"/>
      <c r="BR126" s="117"/>
      <c r="BS126" s="117"/>
      <c r="BT126" s="117"/>
      <c r="BU126" s="117"/>
      <c r="BV126" s="117"/>
      <c r="BW126" s="117"/>
      <c r="BX126" s="117"/>
      <c r="BY126" s="117"/>
      <c r="BZ126" s="117"/>
      <c r="CA126" s="117"/>
      <c r="CB126" s="135"/>
      <c r="CC126" s="116">
        <f>CC127-CC128</f>
        <v>0</v>
      </c>
      <c r="CD126" s="117"/>
      <c r="CE126" s="117"/>
      <c r="CF126" s="117"/>
      <c r="CG126" s="117"/>
      <c r="CH126" s="117"/>
      <c r="CI126" s="117"/>
      <c r="CJ126" s="117"/>
      <c r="CK126" s="117"/>
      <c r="CL126" s="117"/>
      <c r="CM126" s="117"/>
      <c r="CN126" s="117"/>
      <c r="CO126" s="117"/>
      <c r="CP126" s="135"/>
      <c r="CQ126" s="116">
        <f>CQ127-CQ128</f>
        <v>0</v>
      </c>
      <c r="CR126" s="117"/>
      <c r="CS126" s="117"/>
      <c r="CT126" s="117"/>
      <c r="CU126" s="117"/>
      <c r="CV126" s="117"/>
      <c r="CW126" s="117"/>
      <c r="CX126" s="117"/>
      <c r="CY126" s="117"/>
      <c r="CZ126" s="117"/>
      <c r="DA126" s="117"/>
      <c r="DB126" s="117"/>
      <c r="DC126" s="117"/>
      <c r="DD126" s="117"/>
      <c r="DE126" s="118"/>
    </row>
    <row r="127" spans="1:109" ht="36" customHeight="1">
      <c r="A127" s="138" t="s">
        <v>437</v>
      </c>
      <c r="B127" s="138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  <c r="AF127" s="138"/>
      <c r="AG127" s="138"/>
      <c r="AH127" s="138"/>
      <c r="AI127" s="138"/>
      <c r="AJ127" s="138"/>
      <c r="AK127" s="138"/>
      <c r="AL127" s="138"/>
      <c r="AM127" s="138"/>
      <c r="AN127" s="138"/>
      <c r="AO127" s="138"/>
      <c r="AP127" s="139"/>
      <c r="AQ127" s="71" t="s">
        <v>174</v>
      </c>
      <c r="AR127" s="133" t="s">
        <v>438</v>
      </c>
      <c r="AS127" s="134"/>
      <c r="AT127" s="134"/>
      <c r="AU127" s="134"/>
      <c r="AV127" s="134" t="s">
        <v>439</v>
      </c>
      <c r="AW127" s="134"/>
      <c r="AX127" s="134"/>
      <c r="AY127" s="134"/>
      <c r="AZ127" s="134"/>
      <c r="BA127" s="116"/>
      <c r="BB127" s="117"/>
      <c r="BC127" s="117"/>
      <c r="BD127" s="117"/>
      <c r="BE127" s="117"/>
      <c r="BF127" s="117"/>
      <c r="BG127" s="117"/>
      <c r="BH127" s="117"/>
      <c r="BI127" s="117"/>
      <c r="BJ127" s="117"/>
      <c r="BK127" s="117"/>
      <c r="BL127" s="117"/>
      <c r="BM127" s="117"/>
      <c r="BN127" s="135"/>
      <c r="BO127" s="116"/>
      <c r="BP127" s="117"/>
      <c r="BQ127" s="117"/>
      <c r="BR127" s="117"/>
      <c r="BS127" s="117"/>
      <c r="BT127" s="117"/>
      <c r="BU127" s="117"/>
      <c r="BV127" s="117"/>
      <c r="BW127" s="117"/>
      <c r="BX127" s="117"/>
      <c r="BY127" s="117"/>
      <c r="BZ127" s="117"/>
      <c r="CA127" s="117"/>
      <c r="CB127" s="135"/>
      <c r="CC127" s="116"/>
      <c r="CD127" s="117"/>
      <c r="CE127" s="117"/>
      <c r="CF127" s="117"/>
      <c r="CG127" s="117"/>
      <c r="CH127" s="117"/>
      <c r="CI127" s="117"/>
      <c r="CJ127" s="117"/>
      <c r="CK127" s="117"/>
      <c r="CL127" s="117"/>
      <c r="CM127" s="117"/>
      <c r="CN127" s="117"/>
      <c r="CO127" s="117"/>
      <c r="CP127" s="135"/>
      <c r="CQ127" s="116">
        <f>SUM(BA127:CC127)</f>
        <v>0</v>
      </c>
      <c r="CR127" s="117"/>
      <c r="CS127" s="117"/>
      <c r="CT127" s="117"/>
      <c r="CU127" s="117"/>
      <c r="CV127" s="117"/>
      <c r="CW127" s="117"/>
      <c r="CX127" s="117"/>
      <c r="CY127" s="117"/>
      <c r="CZ127" s="117"/>
      <c r="DA127" s="117"/>
      <c r="DB127" s="117"/>
      <c r="DC127" s="117"/>
      <c r="DD127" s="117"/>
      <c r="DE127" s="118"/>
    </row>
    <row r="128" spans="1:109" ht="24" customHeight="1">
      <c r="A128" s="138" t="s">
        <v>440</v>
      </c>
      <c r="B128" s="138"/>
      <c r="C128" s="138"/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  <c r="X128" s="138"/>
      <c r="Y128" s="138"/>
      <c r="Z128" s="138"/>
      <c r="AA128" s="138"/>
      <c r="AB128" s="138"/>
      <c r="AC128" s="138"/>
      <c r="AD128" s="138"/>
      <c r="AE128" s="138"/>
      <c r="AF128" s="138"/>
      <c r="AG128" s="138"/>
      <c r="AH128" s="138"/>
      <c r="AI128" s="138"/>
      <c r="AJ128" s="138"/>
      <c r="AK128" s="138"/>
      <c r="AL128" s="138"/>
      <c r="AM128" s="138"/>
      <c r="AN128" s="138"/>
      <c r="AO128" s="138"/>
      <c r="AP128" s="139"/>
      <c r="AQ128" s="71" t="s">
        <v>174</v>
      </c>
      <c r="AR128" s="133" t="s">
        <v>441</v>
      </c>
      <c r="AS128" s="134"/>
      <c r="AT128" s="134"/>
      <c r="AU128" s="134"/>
      <c r="AV128" s="134" t="s">
        <v>442</v>
      </c>
      <c r="AW128" s="134"/>
      <c r="AX128" s="134"/>
      <c r="AY128" s="134"/>
      <c r="AZ128" s="134"/>
      <c r="BA128" s="116"/>
      <c r="BB128" s="117"/>
      <c r="BC128" s="117"/>
      <c r="BD128" s="117"/>
      <c r="BE128" s="117"/>
      <c r="BF128" s="117"/>
      <c r="BG128" s="117"/>
      <c r="BH128" s="117"/>
      <c r="BI128" s="117"/>
      <c r="BJ128" s="117"/>
      <c r="BK128" s="117"/>
      <c r="BL128" s="117"/>
      <c r="BM128" s="117"/>
      <c r="BN128" s="135"/>
      <c r="BO128" s="116"/>
      <c r="BP128" s="117"/>
      <c r="BQ128" s="117"/>
      <c r="BR128" s="117"/>
      <c r="BS128" s="117"/>
      <c r="BT128" s="117"/>
      <c r="BU128" s="117"/>
      <c r="BV128" s="117"/>
      <c r="BW128" s="117"/>
      <c r="BX128" s="117"/>
      <c r="BY128" s="117"/>
      <c r="BZ128" s="117"/>
      <c r="CA128" s="117"/>
      <c r="CB128" s="135"/>
      <c r="CC128" s="116"/>
      <c r="CD128" s="117"/>
      <c r="CE128" s="117"/>
      <c r="CF128" s="117"/>
      <c r="CG128" s="117"/>
      <c r="CH128" s="117"/>
      <c r="CI128" s="117"/>
      <c r="CJ128" s="117"/>
      <c r="CK128" s="117"/>
      <c r="CL128" s="117"/>
      <c r="CM128" s="117"/>
      <c r="CN128" s="117"/>
      <c r="CO128" s="117"/>
      <c r="CP128" s="135"/>
      <c r="CQ128" s="116">
        <f>SUM(BA128:CC128)</f>
        <v>0</v>
      </c>
      <c r="CR128" s="117"/>
      <c r="CS128" s="117"/>
      <c r="CT128" s="117"/>
      <c r="CU128" s="117"/>
      <c r="CV128" s="117"/>
      <c r="CW128" s="117"/>
      <c r="CX128" s="117"/>
      <c r="CY128" s="117"/>
      <c r="CZ128" s="117"/>
      <c r="DA128" s="117"/>
      <c r="DB128" s="117"/>
      <c r="DC128" s="117"/>
      <c r="DD128" s="117"/>
      <c r="DE128" s="118"/>
    </row>
    <row r="129" spans="1:109" ht="12" customHeight="1">
      <c r="A129" s="136" t="s">
        <v>443</v>
      </c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  <c r="Z129" s="136"/>
      <c r="AA129" s="136"/>
      <c r="AB129" s="136"/>
      <c r="AC129" s="136"/>
      <c r="AD129" s="136"/>
      <c r="AE129" s="136"/>
      <c r="AF129" s="136"/>
      <c r="AG129" s="136"/>
      <c r="AH129" s="136"/>
      <c r="AI129" s="136"/>
      <c r="AJ129" s="136"/>
      <c r="AK129" s="136"/>
      <c r="AL129" s="136"/>
      <c r="AM129" s="136"/>
      <c r="AN129" s="136"/>
      <c r="AO129" s="136"/>
      <c r="AP129" s="137"/>
      <c r="AQ129" s="71" t="s">
        <v>174</v>
      </c>
      <c r="AR129" s="133" t="s">
        <v>407</v>
      </c>
      <c r="AS129" s="134"/>
      <c r="AT129" s="134"/>
      <c r="AU129" s="134"/>
      <c r="AV129" s="134"/>
      <c r="AW129" s="134"/>
      <c r="AX129" s="134"/>
      <c r="AY129" s="134"/>
      <c r="AZ129" s="134"/>
      <c r="BA129" s="116">
        <f>BA130-BA131</f>
        <v>0</v>
      </c>
      <c r="BB129" s="117"/>
      <c r="BC129" s="117"/>
      <c r="BD129" s="117"/>
      <c r="BE129" s="117"/>
      <c r="BF129" s="117"/>
      <c r="BG129" s="117"/>
      <c r="BH129" s="117"/>
      <c r="BI129" s="117"/>
      <c r="BJ129" s="117"/>
      <c r="BK129" s="117"/>
      <c r="BL129" s="117"/>
      <c r="BM129" s="117"/>
      <c r="BN129" s="135"/>
      <c r="BO129" s="116">
        <f>BO130-BO131</f>
        <v>0</v>
      </c>
      <c r="BP129" s="117"/>
      <c r="BQ129" s="117"/>
      <c r="BR129" s="117"/>
      <c r="BS129" s="117"/>
      <c r="BT129" s="117"/>
      <c r="BU129" s="117"/>
      <c r="BV129" s="117"/>
      <c r="BW129" s="117"/>
      <c r="BX129" s="117"/>
      <c r="BY129" s="117"/>
      <c r="BZ129" s="117"/>
      <c r="CA129" s="117"/>
      <c r="CB129" s="135"/>
      <c r="CC129" s="116">
        <f>CC130-CC131</f>
        <v>0</v>
      </c>
      <c r="CD129" s="117"/>
      <c r="CE129" s="117"/>
      <c r="CF129" s="117"/>
      <c r="CG129" s="117"/>
      <c r="CH129" s="117"/>
      <c r="CI129" s="117"/>
      <c r="CJ129" s="117"/>
      <c r="CK129" s="117"/>
      <c r="CL129" s="117"/>
      <c r="CM129" s="117"/>
      <c r="CN129" s="117"/>
      <c r="CO129" s="117"/>
      <c r="CP129" s="135"/>
      <c r="CQ129" s="116">
        <f>CQ130-CQ131</f>
        <v>0</v>
      </c>
      <c r="CR129" s="117"/>
      <c r="CS129" s="117"/>
      <c r="CT129" s="117"/>
      <c r="CU129" s="117"/>
      <c r="CV129" s="117"/>
      <c r="CW129" s="117"/>
      <c r="CX129" s="117"/>
      <c r="CY129" s="117"/>
      <c r="CZ129" s="117"/>
      <c r="DA129" s="117"/>
      <c r="DB129" s="117"/>
      <c r="DC129" s="117"/>
      <c r="DD129" s="117"/>
      <c r="DE129" s="118"/>
    </row>
    <row r="130" spans="1:109" ht="24" customHeight="1">
      <c r="A130" s="138" t="s">
        <v>444</v>
      </c>
      <c r="B130" s="138"/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  <c r="AF130" s="138"/>
      <c r="AG130" s="138"/>
      <c r="AH130" s="138"/>
      <c r="AI130" s="138"/>
      <c r="AJ130" s="138"/>
      <c r="AK130" s="138"/>
      <c r="AL130" s="138"/>
      <c r="AM130" s="138"/>
      <c r="AN130" s="138"/>
      <c r="AO130" s="138"/>
      <c r="AP130" s="139"/>
      <c r="AQ130" s="71" t="s">
        <v>174</v>
      </c>
      <c r="AR130" s="133" t="s">
        <v>445</v>
      </c>
      <c r="AS130" s="134"/>
      <c r="AT130" s="134"/>
      <c r="AU130" s="134"/>
      <c r="AV130" s="134" t="s">
        <v>446</v>
      </c>
      <c r="AW130" s="134"/>
      <c r="AX130" s="134"/>
      <c r="AY130" s="134"/>
      <c r="AZ130" s="134"/>
      <c r="BA130" s="116"/>
      <c r="BB130" s="117"/>
      <c r="BC130" s="117"/>
      <c r="BD130" s="117"/>
      <c r="BE130" s="117"/>
      <c r="BF130" s="117"/>
      <c r="BG130" s="117"/>
      <c r="BH130" s="117"/>
      <c r="BI130" s="117"/>
      <c r="BJ130" s="117"/>
      <c r="BK130" s="117"/>
      <c r="BL130" s="117"/>
      <c r="BM130" s="117"/>
      <c r="BN130" s="135"/>
      <c r="BO130" s="116">
        <v>18282737.43</v>
      </c>
      <c r="BP130" s="117"/>
      <c r="BQ130" s="117"/>
      <c r="BR130" s="117"/>
      <c r="BS130" s="117"/>
      <c r="BT130" s="117"/>
      <c r="BU130" s="117"/>
      <c r="BV130" s="117"/>
      <c r="BW130" s="117"/>
      <c r="BX130" s="117"/>
      <c r="BY130" s="117"/>
      <c r="BZ130" s="117"/>
      <c r="CA130" s="117"/>
      <c r="CB130" s="135"/>
      <c r="CC130" s="116">
        <v>2597113.08</v>
      </c>
      <c r="CD130" s="117"/>
      <c r="CE130" s="117"/>
      <c r="CF130" s="117"/>
      <c r="CG130" s="117"/>
      <c r="CH130" s="117"/>
      <c r="CI130" s="117"/>
      <c r="CJ130" s="117"/>
      <c r="CK130" s="117"/>
      <c r="CL130" s="117"/>
      <c r="CM130" s="117"/>
      <c r="CN130" s="117"/>
      <c r="CO130" s="117"/>
      <c r="CP130" s="135"/>
      <c r="CQ130" s="116">
        <f>SUM(BA130:CC130)</f>
        <v>20879850.509999998</v>
      </c>
      <c r="CR130" s="117"/>
      <c r="CS130" s="117"/>
      <c r="CT130" s="117"/>
      <c r="CU130" s="117"/>
      <c r="CV130" s="117"/>
      <c r="CW130" s="117"/>
      <c r="CX130" s="117"/>
      <c r="CY130" s="117"/>
      <c r="CZ130" s="117"/>
      <c r="DA130" s="117"/>
      <c r="DB130" s="117"/>
      <c r="DC130" s="117"/>
      <c r="DD130" s="117"/>
      <c r="DE130" s="118"/>
    </row>
    <row r="131" spans="1:109" ht="12" customHeight="1">
      <c r="A131" s="138" t="s">
        <v>447</v>
      </c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9"/>
      <c r="AQ131" s="71" t="s">
        <v>174</v>
      </c>
      <c r="AR131" s="133" t="s">
        <v>448</v>
      </c>
      <c r="AS131" s="134"/>
      <c r="AT131" s="134"/>
      <c r="AU131" s="134"/>
      <c r="AV131" s="134" t="s">
        <v>449</v>
      </c>
      <c r="AW131" s="134"/>
      <c r="AX131" s="134"/>
      <c r="AY131" s="134"/>
      <c r="AZ131" s="134"/>
      <c r="BA131" s="116"/>
      <c r="BB131" s="117"/>
      <c r="BC131" s="117"/>
      <c r="BD131" s="117"/>
      <c r="BE131" s="117"/>
      <c r="BF131" s="117"/>
      <c r="BG131" s="117"/>
      <c r="BH131" s="117"/>
      <c r="BI131" s="117"/>
      <c r="BJ131" s="117"/>
      <c r="BK131" s="117"/>
      <c r="BL131" s="117"/>
      <c r="BM131" s="117"/>
      <c r="BN131" s="135"/>
      <c r="BO131" s="116">
        <v>18282737.43</v>
      </c>
      <c r="BP131" s="117"/>
      <c r="BQ131" s="117"/>
      <c r="BR131" s="117"/>
      <c r="BS131" s="117"/>
      <c r="BT131" s="117"/>
      <c r="BU131" s="117"/>
      <c r="BV131" s="117"/>
      <c r="BW131" s="117"/>
      <c r="BX131" s="117"/>
      <c r="BY131" s="117"/>
      <c r="BZ131" s="117"/>
      <c r="CA131" s="117"/>
      <c r="CB131" s="135"/>
      <c r="CC131" s="116">
        <v>2597113.08</v>
      </c>
      <c r="CD131" s="117"/>
      <c r="CE131" s="117"/>
      <c r="CF131" s="117"/>
      <c r="CG131" s="117"/>
      <c r="CH131" s="117"/>
      <c r="CI131" s="117"/>
      <c r="CJ131" s="117"/>
      <c r="CK131" s="117"/>
      <c r="CL131" s="117"/>
      <c r="CM131" s="117"/>
      <c r="CN131" s="117"/>
      <c r="CO131" s="117"/>
      <c r="CP131" s="135"/>
      <c r="CQ131" s="116">
        <f>SUM(BA131:CC131)</f>
        <v>20879850.509999998</v>
      </c>
      <c r="CR131" s="117"/>
      <c r="CS131" s="117"/>
      <c r="CT131" s="117"/>
      <c r="CU131" s="117"/>
      <c r="CV131" s="117"/>
      <c r="CW131" s="117"/>
      <c r="CX131" s="117"/>
      <c r="CY131" s="117"/>
      <c r="CZ131" s="117"/>
      <c r="DA131" s="117"/>
      <c r="DB131" s="117"/>
      <c r="DC131" s="117"/>
      <c r="DD131" s="117"/>
      <c r="DE131" s="118"/>
    </row>
    <row r="132" spans="1:109" ht="12" customHeight="1">
      <c r="A132" s="136" t="s">
        <v>450</v>
      </c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36"/>
      <c r="AK132" s="136"/>
      <c r="AL132" s="136"/>
      <c r="AM132" s="136"/>
      <c r="AN132" s="136"/>
      <c r="AO132" s="136"/>
      <c r="AP132" s="137"/>
      <c r="AQ132" s="71" t="s">
        <v>174</v>
      </c>
      <c r="AR132" s="133" t="s">
        <v>415</v>
      </c>
      <c r="AS132" s="134"/>
      <c r="AT132" s="134"/>
      <c r="AU132" s="134"/>
      <c r="AV132" s="134" t="s">
        <v>371</v>
      </c>
      <c r="AW132" s="134"/>
      <c r="AX132" s="134"/>
      <c r="AY132" s="134"/>
      <c r="AZ132" s="134"/>
      <c r="BA132" s="116"/>
      <c r="BB132" s="117"/>
      <c r="BC132" s="117"/>
      <c r="BD132" s="117"/>
      <c r="BE132" s="117"/>
      <c r="BF132" s="117"/>
      <c r="BG132" s="117"/>
      <c r="BH132" s="117"/>
      <c r="BI132" s="117"/>
      <c r="BJ132" s="117"/>
      <c r="BK132" s="117"/>
      <c r="BL132" s="117"/>
      <c r="BM132" s="117"/>
      <c r="BN132" s="135"/>
      <c r="BO132" s="116"/>
      <c r="BP132" s="117"/>
      <c r="BQ132" s="117"/>
      <c r="BR132" s="117"/>
      <c r="BS132" s="117"/>
      <c r="BT132" s="117"/>
      <c r="BU132" s="117"/>
      <c r="BV132" s="117"/>
      <c r="BW132" s="117"/>
      <c r="BX132" s="117"/>
      <c r="BY132" s="117"/>
      <c r="BZ132" s="117"/>
      <c r="CA132" s="117"/>
      <c r="CB132" s="135"/>
      <c r="CC132" s="116"/>
      <c r="CD132" s="117"/>
      <c r="CE132" s="117"/>
      <c r="CF132" s="117"/>
      <c r="CG132" s="117"/>
      <c r="CH132" s="117"/>
      <c r="CI132" s="117"/>
      <c r="CJ132" s="117"/>
      <c r="CK132" s="117"/>
      <c r="CL132" s="117"/>
      <c r="CM132" s="117"/>
      <c r="CN132" s="117"/>
      <c r="CO132" s="117"/>
      <c r="CP132" s="135"/>
      <c r="CQ132" s="116">
        <f>SUM(BA132:CC132)</f>
        <v>0</v>
      </c>
      <c r="CR132" s="117"/>
      <c r="CS132" s="117"/>
      <c r="CT132" s="117"/>
      <c r="CU132" s="117"/>
      <c r="CV132" s="117"/>
      <c r="CW132" s="117"/>
      <c r="CX132" s="117"/>
      <c r="CY132" s="117"/>
      <c r="CZ132" s="117"/>
      <c r="DA132" s="117"/>
      <c r="DB132" s="117"/>
      <c r="DC132" s="117"/>
      <c r="DD132" s="117"/>
      <c r="DE132" s="118"/>
    </row>
    <row r="133" spans="1:109" ht="12" customHeight="1" thickBot="1">
      <c r="A133" s="136" t="s">
        <v>451</v>
      </c>
      <c r="B133" s="136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  <c r="AA133" s="136"/>
      <c r="AB133" s="136"/>
      <c r="AC133" s="136"/>
      <c r="AD133" s="136"/>
      <c r="AE133" s="136"/>
      <c r="AF133" s="136"/>
      <c r="AG133" s="136"/>
      <c r="AH133" s="136"/>
      <c r="AI133" s="136"/>
      <c r="AJ133" s="136"/>
      <c r="AK133" s="136"/>
      <c r="AL133" s="136"/>
      <c r="AM133" s="136"/>
      <c r="AN133" s="136"/>
      <c r="AO133" s="136"/>
      <c r="AP133" s="137"/>
      <c r="AQ133" s="71" t="s">
        <v>174</v>
      </c>
      <c r="AR133" s="133" t="s">
        <v>424</v>
      </c>
      <c r="AS133" s="134"/>
      <c r="AT133" s="134"/>
      <c r="AU133" s="134"/>
      <c r="AV133" s="134" t="s">
        <v>371</v>
      </c>
      <c r="AW133" s="134"/>
      <c r="AX133" s="134"/>
      <c r="AY133" s="134"/>
      <c r="AZ133" s="134"/>
      <c r="BA133" s="116"/>
      <c r="BB133" s="117"/>
      <c r="BC133" s="117"/>
      <c r="BD133" s="117"/>
      <c r="BE133" s="117"/>
      <c r="BF133" s="117"/>
      <c r="BG133" s="117"/>
      <c r="BH133" s="117"/>
      <c r="BI133" s="117"/>
      <c r="BJ133" s="117"/>
      <c r="BK133" s="117"/>
      <c r="BL133" s="117"/>
      <c r="BM133" s="117"/>
      <c r="BN133" s="135"/>
      <c r="BO133" s="116"/>
      <c r="BP133" s="117"/>
      <c r="BQ133" s="117"/>
      <c r="BR133" s="117"/>
      <c r="BS133" s="117"/>
      <c r="BT133" s="117"/>
      <c r="BU133" s="117"/>
      <c r="BV133" s="117"/>
      <c r="BW133" s="117"/>
      <c r="BX133" s="117"/>
      <c r="BY133" s="117"/>
      <c r="BZ133" s="117"/>
      <c r="CA133" s="117"/>
      <c r="CB133" s="135"/>
      <c r="CC133" s="116"/>
      <c r="CD133" s="117"/>
      <c r="CE133" s="117"/>
      <c r="CF133" s="117"/>
      <c r="CG133" s="117"/>
      <c r="CH133" s="117"/>
      <c r="CI133" s="117"/>
      <c r="CJ133" s="117"/>
      <c r="CK133" s="117"/>
      <c r="CL133" s="117"/>
      <c r="CM133" s="117"/>
      <c r="CN133" s="117"/>
      <c r="CO133" s="117"/>
      <c r="CP133" s="135"/>
      <c r="CQ133" s="116">
        <f>SUM(BA133:CC133)</f>
        <v>0</v>
      </c>
      <c r="CR133" s="117"/>
      <c r="CS133" s="117"/>
      <c r="CT133" s="117"/>
      <c r="CU133" s="117"/>
      <c r="CV133" s="117"/>
      <c r="CW133" s="117"/>
      <c r="CX133" s="117"/>
      <c r="CY133" s="117"/>
      <c r="CZ133" s="117"/>
      <c r="DA133" s="117"/>
      <c r="DB133" s="117"/>
      <c r="DC133" s="117"/>
      <c r="DD133" s="117"/>
      <c r="DE133" s="118"/>
    </row>
    <row r="134" spans="1:109" ht="3" customHeight="1">
      <c r="A134" s="142"/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/>
      <c r="AM134" s="142"/>
      <c r="AN134" s="142"/>
      <c r="AO134" s="142"/>
      <c r="AP134" s="142"/>
      <c r="AR134" s="143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43"/>
      <c r="BF134" s="143"/>
      <c r="BG134" s="143"/>
      <c r="BH134" s="143"/>
      <c r="BI134" s="143"/>
      <c r="BJ134" s="143"/>
      <c r="BK134" s="143"/>
      <c r="BL134" s="143"/>
      <c r="BM134" s="143"/>
      <c r="BN134" s="143"/>
      <c r="BO134" s="143"/>
      <c r="BP134" s="143"/>
      <c r="BQ134" s="143"/>
      <c r="BR134" s="143"/>
      <c r="BS134" s="143"/>
      <c r="BT134" s="143"/>
      <c r="BU134" s="143"/>
      <c r="BV134" s="143"/>
      <c r="BW134" s="143"/>
      <c r="BX134" s="143"/>
      <c r="BY134" s="143"/>
      <c r="BZ134" s="143"/>
      <c r="CA134" s="143"/>
      <c r="CB134" s="143"/>
      <c r="CC134" s="143"/>
      <c r="CD134" s="143"/>
      <c r="CE134" s="143"/>
      <c r="CF134" s="143"/>
      <c r="CG134" s="143"/>
      <c r="CH134" s="143"/>
      <c r="CI134" s="143"/>
      <c r="CJ134" s="143"/>
      <c r="CK134" s="143"/>
      <c r="CL134" s="143"/>
      <c r="CM134" s="143"/>
      <c r="CN134" s="143"/>
      <c r="CO134" s="143"/>
      <c r="CP134" s="143"/>
      <c r="CQ134" s="143"/>
      <c r="CR134" s="143"/>
      <c r="CS134" s="143"/>
      <c r="CT134" s="143"/>
      <c r="CU134" s="143"/>
      <c r="CV134" s="143"/>
      <c r="CW134" s="143"/>
      <c r="CX134" s="143"/>
      <c r="CY134" s="143"/>
      <c r="CZ134" s="143"/>
      <c r="DA134" s="143"/>
      <c r="DB134" s="143"/>
      <c r="DC134" s="143"/>
      <c r="DD134" s="143"/>
      <c r="DE134" s="143"/>
    </row>
    <row r="135" spans="1:109" s="8" customFormat="1" ht="9.75" hidden="1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12"/>
      <c r="AR135" s="72"/>
      <c r="AS135" s="73"/>
      <c r="AT135" s="73"/>
      <c r="AU135" s="74"/>
      <c r="AV135" s="72"/>
      <c r="AW135" s="73"/>
      <c r="AX135" s="73"/>
      <c r="AY135" s="73"/>
      <c r="AZ135" s="74"/>
      <c r="BA135" s="72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4"/>
      <c r="BO135" s="72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4"/>
      <c r="CC135" s="72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4"/>
      <c r="CQ135" s="72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4"/>
    </row>
    <row r="138" spans="1:109" ht="9.75">
      <c r="A138" s="1" t="s">
        <v>0</v>
      </c>
      <c r="L138" s="84"/>
      <c r="M138" s="84"/>
      <c r="N138" s="84"/>
      <c r="O138" s="84"/>
      <c r="P138" s="84"/>
      <c r="Q138" s="84"/>
      <c r="R138" s="84"/>
      <c r="S138" s="84"/>
      <c r="T138" s="84"/>
      <c r="V138" s="85" t="s">
        <v>193</v>
      </c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BF138" s="14"/>
      <c r="BG138" s="14"/>
      <c r="BH138" s="14"/>
      <c r="BI138" s="1" t="s">
        <v>3</v>
      </c>
      <c r="BJ138" s="14"/>
      <c r="BV138" s="84"/>
      <c r="BW138" s="84"/>
      <c r="BX138" s="84"/>
      <c r="BY138" s="84"/>
      <c r="BZ138" s="84"/>
      <c r="CA138" s="84"/>
      <c r="CB138" s="84"/>
      <c r="CC138" s="84"/>
      <c r="CD138" s="84"/>
      <c r="CF138" s="85" t="s">
        <v>194</v>
      </c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</row>
    <row r="139" spans="12:109" ht="11.25" customHeight="1">
      <c r="L139" s="83" t="s">
        <v>1</v>
      </c>
      <c r="M139" s="83"/>
      <c r="N139" s="83"/>
      <c r="O139" s="83"/>
      <c r="P139" s="83"/>
      <c r="Q139" s="83"/>
      <c r="R139" s="83"/>
      <c r="S139" s="83"/>
      <c r="T139" s="83"/>
      <c r="V139" s="83" t="s">
        <v>2</v>
      </c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BF139" s="14"/>
      <c r="BG139" s="14"/>
      <c r="BH139" s="14"/>
      <c r="BI139" s="14"/>
      <c r="BJ139" s="14"/>
      <c r="BV139" s="83" t="s">
        <v>1</v>
      </c>
      <c r="BW139" s="83"/>
      <c r="BX139" s="83"/>
      <c r="BY139" s="83"/>
      <c r="BZ139" s="83"/>
      <c r="CA139" s="83"/>
      <c r="CB139" s="83"/>
      <c r="CC139" s="83"/>
      <c r="CD139" s="83"/>
      <c r="CF139" s="83" t="s">
        <v>2</v>
      </c>
      <c r="CG139" s="83"/>
      <c r="CH139" s="83"/>
      <c r="CI139" s="83"/>
      <c r="CJ139" s="83"/>
      <c r="CK139" s="83"/>
      <c r="CL139" s="83"/>
      <c r="CM139" s="83"/>
      <c r="CN139" s="83"/>
      <c r="CO139" s="83"/>
      <c r="CP139" s="83"/>
      <c r="CQ139" s="83"/>
      <c r="CR139" s="83"/>
      <c r="CS139" s="83"/>
      <c r="CT139" s="83"/>
      <c r="CU139" s="83"/>
      <c r="CV139" s="83"/>
      <c r="CW139" s="83"/>
      <c r="CX139" s="83"/>
      <c r="CY139" s="83"/>
      <c r="CZ139" s="83"/>
      <c r="DA139" s="83"/>
      <c r="DB139" s="83"/>
      <c r="DC139" s="83"/>
      <c r="DD139" s="83"/>
      <c r="DE139" s="83"/>
    </row>
    <row r="141" spans="1:43" ht="9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79"/>
      <c r="M141" s="79"/>
      <c r="N141" s="79"/>
      <c r="O141" s="79"/>
      <c r="P141" s="79"/>
      <c r="Q141" s="79"/>
      <c r="R141" s="79"/>
      <c r="S141" s="79"/>
      <c r="T141" s="79"/>
      <c r="U141" s="14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</row>
    <row r="142" spans="1:109" ht="11.2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3"/>
      <c r="M142" s="13"/>
      <c r="N142" s="13"/>
      <c r="O142" s="13"/>
      <c r="P142" s="13"/>
      <c r="Q142" s="13"/>
      <c r="R142" s="13"/>
      <c r="S142" s="13"/>
      <c r="T142" s="13"/>
      <c r="U142" s="14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4" t="s">
        <v>4</v>
      </c>
      <c r="AP142" s="13"/>
      <c r="AQ142" s="13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  <c r="DC142" s="85"/>
      <c r="DD142" s="85"/>
      <c r="DE142" s="85"/>
    </row>
    <row r="143" spans="12:109" ht="9.75">
      <c r="L143" s="3"/>
      <c r="M143" s="3"/>
      <c r="N143" s="3"/>
      <c r="O143" s="3"/>
      <c r="P143" s="3"/>
      <c r="Q143" s="3"/>
      <c r="R143" s="3"/>
      <c r="S143" s="3"/>
      <c r="T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BA143" s="81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83" t="s">
        <v>177</v>
      </c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/>
      <c r="CH143" s="83"/>
      <c r="CI143" s="83"/>
      <c r="CJ143" s="83"/>
      <c r="CK143" s="83"/>
      <c r="CL143" s="83"/>
      <c r="CM143" s="83"/>
      <c r="CN143" s="83"/>
      <c r="CO143" s="83"/>
      <c r="CP143" s="83"/>
      <c r="CQ143" s="83"/>
      <c r="CR143" s="83"/>
      <c r="CS143" s="83"/>
      <c r="CT143" s="83"/>
      <c r="CU143" s="83"/>
      <c r="CV143" s="83"/>
      <c r="CW143" s="83"/>
      <c r="CX143" s="83"/>
      <c r="CY143" s="83"/>
      <c r="CZ143" s="83"/>
      <c r="DA143" s="83"/>
      <c r="DB143" s="83"/>
      <c r="DC143" s="83"/>
      <c r="DD143" s="83"/>
      <c r="DE143" s="83"/>
    </row>
    <row r="144" spans="12:108" ht="11.25" customHeight="1">
      <c r="L144" s="3"/>
      <c r="M144" s="3"/>
      <c r="N144" s="3"/>
      <c r="O144" s="3"/>
      <c r="P144" s="3"/>
      <c r="Q144" s="3"/>
      <c r="R144" s="3"/>
      <c r="S144" s="3"/>
      <c r="T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O144" s="1" t="s">
        <v>0</v>
      </c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</row>
    <row r="145" spans="12:108" ht="9.75">
      <c r="L145" s="3"/>
      <c r="M145" s="3"/>
      <c r="N145" s="3"/>
      <c r="O145" s="3"/>
      <c r="P145" s="3"/>
      <c r="Q145" s="3"/>
      <c r="R145" s="3"/>
      <c r="S145" s="3"/>
      <c r="T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O145" s="1" t="s">
        <v>5</v>
      </c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CA145" s="84"/>
      <c r="CB145" s="84"/>
      <c r="CC145" s="84"/>
      <c r="CD145" s="84"/>
      <c r="CE145" s="84"/>
      <c r="CF145" s="84"/>
      <c r="CG145" s="84"/>
      <c r="CH145" s="84"/>
      <c r="CI145" s="84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5"/>
    </row>
    <row r="146" spans="60:108" ht="11.25" customHeight="1">
      <c r="BH146" s="83" t="s">
        <v>6</v>
      </c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83"/>
      <c r="BW146" s="83"/>
      <c r="BX146" s="83"/>
      <c r="BY146" s="83"/>
      <c r="CA146" s="83" t="s">
        <v>1</v>
      </c>
      <c r="CB146" s="83"/>
      <c r="CC146" s="83"/>
      <c r="CD146" s="83"/>
      <c r="CE146" s="83"/>
      <c r="CF146" s="83"/>
      <c r="CG146" s="83"/>
      <c r="CH146" s="83"/>
      <c r="CI146" s="83"/>
      <c r="CK146" s="83" t="s">
        <v>2</v>
      </c>
      <c r="CL146" s="83"/>
      <c r="CM146" s="83"/>
      <c r="CN146" s="83"/>
      <c r="CO146" s="83"/>
      <c r="CP146" s="83"/>
      <c r="CQ146" s="83"/>
      <c r="CR146" s="83"/>
      <c r="CS146" s="83"/>
      <c r="CT146" s="83"/>
      <c r="CU146" s="83"/>
      <c r="CV146" s="83"/>
      <c r="CW146" s="83"/>
      <c r="CX146" s="83"/>
      <c r="CY146" s="83"/>
      <c r="CZ146" s="83"/>
      <c r="DA146" s="83"/>
      <c r="DB146" s="83"/>
      <c r="DC146" s="83"/>
      <c r="DD146" s="83"/>
    </row>
    <row r="147" spans="51:91" ht="9.75"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L147" s="3"/>
      <c r="BM147" s="3"/>
      <c r="BN147" s="3"/>
      <c r="BO147" s="3"/>
      <c r="BP147" s="3"/>
      <c r="BQ147" s="3"/>
      <c r="BR147" s="3"/>
      <c r="BS147" s="3"/>
      <c r="BT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</row>
    <row r="148" spans="1:70" ht="9.75">
      <c r="A148" s="1" t="s">
        <v>7</v>
      </c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V148" s="84"/>
      <c r="W148" s="84"/>
      <c r="X148" s="84"/>
      <c r="Y148" s="84"/>
      <c r="Z148" s="84"/>
      <c r="AA148" s="84"/>
      <c r="AB148" s="84"/>
      <c r="AC148" s="84"/>
      <c r="AD148" s="84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14"/>
      <c r="BP148" s="14"/>
      <c r="BQ148" s="14"/>
      <c r="BR148" s="14"/>
    </row>
    <row r="149" spans="9:70" ht="9.75">
      <c r="I149" s="83" t="s">
        <v>6</v>
      </c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V149" s="83" t="s">
        <v>1</v>
      </c>
      <c r="W149" s="83"/>
      <c r="X149" s="83"/>
      <c r="Y149" s="83"/>
      <c r="Z149" s="83"/>
      <c r="AA149" s="83"/>
      <c r="AB149" s="83"/>
      <c r="AC149" s="83"/>
      <c r="AD149" s="83"/>
      <c r="AF149" s="83" t="s">
        <v>2</v>
      </c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Z149" s="83" t="s">
        <v>69</v>
      </c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13"/>
      <c r="BP149" s="13"/>
      <c r="BQ149" s="13"/>
      <c r="BR149" s="13"/>
    </row>
    <row r="151" spans="1:21" ht="12.75" customHeight="1">
      <c r="A151" s="5" t="s">
        <v>8</v>
      </c>
      <c r="B151" s="85" t="s">
        <v>195</v>
      </c>
      <c r="C151" s="85"/>
      <c r="D151" s="6" t="s">
        <v>8</v>
      </c>
      <c r="E151" s="85" t="s">
        <v>196</v>
      </c>
      <c r="F151" s="85"/>
      <c r="G151" s="85"/>
      <c r="H151" s="85"/>
      <c r="I151" s="85"/>
      <c r="J151" s="85"/>
      <c r="K151" s="85"/>
      <c r="L151" s="85"/>
      <c r="M151" s="85"/>
      <c r="N151" s="85"/>
      <c r="P151" s="86">
        <v>20</v>
      </c>
      <c r="Q151" s="86"/>
      <c r="R151" s="85" t="s">
        <v>188</v>
      </c>
      <c r="S151" s="85"/>
      <c r="T151" s="85"/>
      <c r="U151" s="2" t="s">
        <v>9</v>
      </c>
    </row>
    <row r="153" spans="1:109" ht="9.75">
      <c r="A153" s="88" t="s">
        <v>186</v>
      </c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  <c r="AY153" s="89"/>
      <c r="AZ153" s="90"/>
      <c r="BA153" s="87">
        <f>(BA72-BA73)-(BA74+BA98)</f>
        <v>0</v>
      </c>
      <c r="BB153" s="87"/>
      <c r="BC153" s="87"/>
      <c r="BD153" s="87"/>
      <c r="BE153" s="87"/>
      <c r="BF153" s="87"/>
      <c r="BG153" s="87"/>
      <c r="BH153" s="87"/>
      <c r="BI153" s="87"/>
      <c r="BJ153" s="87"/>
      <c r="BK153" s="87"/>
      <c r="BL153" s="87"/>
      <c r="BM153" s="87"/>
      <c r="BN153" s="87"/>
      <c r="BO153" s="87">
        <f>(BO72-BO73)-(BO74+BO98)</f>
        <v>6.83940015733242E-10</v>
      </c>
      <c r="BP153" s="87"/>
      <c r="BQ153" s="87"/>
      <c r="BR153" s="87"/>
      <c r="BS153" s="87"/>
      <c r="BT153" s="87"/>
      <c r="BU153" s="87"/>
      <c r="BV153" s="87"/>
      <c r="BW153" s="87"/>
      <c r="BX153" s="87"/>
      <c r="BY153" s="87"/>
      <c r="BZ153" s="87"/>
      <c r="CA153" s="87"/>
      <c r="CB153" s="87"/>
      <c r="CC153" s="87">
        <f>(CC72-CC73)-(CC74+CC98)</f>
        <v>4.656612873077393E-10</v>
      </c>
      <c r="CD153" s="87"/>
      <c r="CE153" s="87"/>
      <c r="CF153" s="87"/>
      <c r="CG153" s="87"/>
      <c r="CH153" s="87"/>
      <c r="CI153" s="87"/>
      <c r="CJ153" s="87"/>
      <c r="CK153" s="87"/>
      <c r="CL153" s="87"/>
      <c r="CM153" s="87"/>
      <c r="CN153" s="87"/>
      <c r="CO153" s="87"/>
      <c r="CP153" s="87"/>
      <c r="CQ153" s="87">
        <f>(CQ72-CQ73)-(CQ74+CQ98)</f>
        <v>9.458744898438454E-10</v>
      </c>
      <c r="CR153" s="87"/>
      <c r="CS153" s="87"/>
      <c r="CT153" s="87"/>
      <c r="CU153" s="87"/>
      <c r="CV153" s="87"/>
      <c r="CW153" s="87"/>
      <c r="CX153" s="87"/>
      <c r="CY153" s="87"/>
      <c r="CZ153" s="87"/>
      <c r="DA153" s="87"/>
      <c r="DB153" s="87"/>
      <c r="DC153" s="87"/>
      <c r="DD153" s="87"/>
      <c r="DE153" s="87"/>
    </row>
  </sheetData>
  <sheetProtection/>
  <mergeCells count="846">
    <mergeCell ref="A134:AP134"/>
    <mergeCell ref="AR134:DE134"/>
    <mergeCell ref="CQ132:DE132"/>
    <mergeCell ref="A133:AP133"/>
    <mergeCell ref="AR133:AU133"/>
    <mergeCell ref="AV133:AZ133"/>
    <mergeCell ref="BA133:BN133"/>
    <mergeCell ref="BO133:CB133"/>
    <mergeCell ref="CC133:CP133"/>
    <mergeCell ref="CQ133:DE133"/>
    <mergeCell ref="A132:AP132"/>
    <mergeCell ref="AR132:AU132"/>
    <mergeCell ref="AV132:AZ132"/>
    <mergeCell ref="BA132:BN132"/>
    <mergeCell ref="BO132:CB132"/>
    <mergeCell ref="CC132:CP132"/>
    <mergeCell ref="CQ130:DE130"/>
    <mergeCell ref="A131:AP131"/>
    <mergeCell ref="AR131:AU131"/>
    <mergeCell ref="AV131:AZ131"/>
    <mergeCell ref="BA131:BN131"/>
    <mergeCell ref="BO131:CB131"/>
    <mergeCell ref="CC131:CP131"/>
    <mergeCell ref="CQ131:DE131"/>
    <mergeCell ref="A130:AP130"/>
    <mergeCell ref="AR130:AU130"/>
    <mergeCell ref="AV130:AZ130"/>
    <mergeCell ref="BA130:BN130"/>
    <mergeCell ref="BO130:CB130"/>
    <mergeCell ref="CC130:CP130"/>
    <mergeCell ref="CQ128:DE128"/>
    <mergeCell ref="A129:AP129"/>
    <mergeCell ref="AR129:AU129"/>
    <mergeCell ref="AV129:AZ129"/>
    <mergeCell ref="BA129:BN129"/>
    <mergeCell ref="BO129:CB129"/>
    <mergeCell ref="CC129:CP129"/>
    <mergeCell ref="CQ129:DE129"/>
    <mergeCell ref="A128:AP128"/>
    <mergeCell ref="AR128:AU128"/>
    <mergeCell ref="AV128:AZ128"/>
    <mergeCell ref="BA128:BN128"/>
    <mergeCell ref="BO128:CB128"/>
    <mergeCell ref="CC128:CP128"/>
    <mergeCell ref="CQ126:DE126"/>
    <mergeCell ref="A127:AP127"/>
    <mergeCell ref="AR127:AU127"/>
    <mergeCell ref="AV127:AZ127"/>
    <mergeCell ref="BA127:BN127"/>
    <mergeCell ref="BO127:CB127"/>
    <mergeCell ref="CC127:CP127"/>
    <mergeCell ref="CQ127:DE127"/>
    <mergeCell ref="A126:AP126"/>
    <mergeCell ref="AR126:AU126"/>
    <mergeCell ref="AV126:AZ126"/>
    <mergeCell ref="BA126:BN126"/>
    <mergeCell ref="BO126:CB126"/>
    <mergeCell ref="CC126:CP126"/>
    <mergeCell ref="CQ124:DE124"/>
    <mergeCell ref="A125:AP125"/>
    <mergeCell ref="AR125:AU125"/>
    <mergeCell ref="AV125:AZ125"/>
    <mergeCell ref="BA125:BN125"/>
    <mergeCell ref="BO125:CB125"/>
    <mergeCell ref="CC125:CP125"/>
    <mergeCell ref="CQ125:DE125"/>
    <mergeCell ref="A124:AP124"/>
    <mergeCell ref="AR124:AU124"/>
    <mergeCell ref="AV124:AZ124"/>
    <mergeCell ref="BA124:BN124"/>
    <mergeCell ref="BO124:CB124"/>
    <mergeCell ref="CC124:CP124"/>
    <mergeCell ref="CQ122:DE122"/>
    <mergeCell ref="A123:AP123"/>
    <mergeCell ref="AR123:AU123"/>
    <mergeCell ref="AV123:AZ123"/>
    <mergeCell ref="BA123:BN123"/>
    <mergeCell ref="BO123:CB123"/>
    <mergeCell ref="CC123:CP123"/>
    <mergeCell ref="CQ123:DE123"/>
    <mergeCell ref="A122:AP122"/>
    <mergeCell ref="AR122:AU122"/>
    <mergeCell ref="AV122:AZ122"/>
    <mergeCell ref="BA122:BN122"/>
    <mergeCell ref="BO122:CB122"/>
    <mergeCell ref="CC122:CP122"/>
    <mergeCell ref="CQ120:DE120"/>
    <mergeCell ref="A121:AP121"/>
    <mergeCell ref="AR121:AU121"/>
    <mergeCell ref="AV121:AZ121"/>
    <mergeCell ref="BA121:BN121"/>
    <mergeCell ref="BO121:CB121"/>
    <mergeCell ref="CC121:CP121"/>
    <mergeCell ref="CQ121:DE121"/>
    <mergeCell ref="A120:AP120"/>
    <mergeCell ref="AR120:AU120"/>
    <mergeCell ref="AV120:AZ120"/>
    <mergeCell ref="BA120:BN120"/>
    <mergeCell ref="BO120:CB120"/>
    <mergeCell ref="CC120:CP120"/>
    <mergeCell ref="CQ118:DE118"/>
    <mergeCell ref="A119:AP119"/>
    <mergeCell ref="AR119:AU119"/>
    <mergeCell ref="AV119:AZ119"/>
    <mergeCell ref="BA119:BN119"/>
    <mergeCell ref="BO119:CB119"/>
    <mergeCell ref="CC119:CP119"/>
    <mergeCell ref="CQ119:DE119"/>
    <mergeCell ref="A118:AP118"/>
    <mergeCell ref="AR118:AU118"/>
    <mergeCell ref="AV118:AZ118"/>
    <mergeCell ref="BA118:BN118"/>
    <mergeCell ref="BO118:CB118"/>
    <mergeCell ref="CC118:CP118"/>
    <mergeCell ref="CQ114:DE114"/>
    <mergeCell ref="A115:AP115"/>
    <mergeCell ref="AR115:DE115"/>
    <mergeCell ref="A117:AP117"/>
    <mergeCell ref="AR117:AU117"/>
    <mergeCell ref="AV117:AZ117"/>
    <mergeCell ref="BA117:BN117"/>
    <mergeCell ref="BO117:CB117"/>
    <mergeCell ref="CC117:CP117"/>
    <mergeCell ref="CQ117:DE117"/>
    <mergeCell ref="A114:AP114"/>
    <mergeCell ref="AR114:AU114"/>
    <mergeCell ref="AV114:AZ114"/>
    <mergeCell ref="BA114:BN114"/>
    <mergeCell ref="BO114:CB114"/>
    <mergeCell ref="CC114:CP114"/>
    <mergeCell ref="CQ112:DE112"/>
    <mergeCell ref="A113:AP113"/>
    <mergeCell ref="AR113:AU113"/>
    <mergeCell ref="AV113:AZ113"/>
    <mergeCell ref="BA113:BN113"/>
    <mergeCell ref="BO113:CB113"/>
    <mergeCell ref="CC113:CP113"/>
    <mergeCell ref="CQ113:DE113"/>
    <mergeCell ref="A112:AP112"/>
    <mergeCell ref="AR112:AU112"/>
    <mergeCell ref="AV112:AZ112"/>
    <mergeCell ref="BA112:BN112"/>
    <mergeCell ref="BO112:CB112"/>
    <mergeCell ref="CC112:CP112"/>
    <mergeCell ref="CQ110:DE110"/>
    <mergeCell ref="A111:AP111"/>
    <mergeCell ref="AR111:AU111"/>
    <mergeCell ref="AV111:AZ111"/>
    <mergeCell ref="BA111:BN111"/>
    <mergeCell ref="BO111:CB111"/>
    <mergeCell ref="CC111:CP111"/>
    <mergeCell ref="CQ111:DE111"/>
    <mergeCell ref="A110:AP110"/>
    <mergeCell ref="AR110:AU110"/>
    <mergeCell ref="AV110:AZ110"/>
    <mergeCell ref="BA110:BN110"/>
    <mergeCell ref="BO110:CB110"/>
    <mergeCell ref="CC110:CP110"/>
    <mergeCell ref="CQ108:DE108"/>
    <mergeCell ref="A109:AP109"/>
    <mergeCell ref="AR109:AU109"/>
    <mergeCell ref="AV109:AZ109"/>
    <mergeCell ref="BA109:BN109"/>
    <mergeCell ref="BO109:CB109"/>
    <mergeCell ref="CC109:CP109"/>
    <mergeCell ref="CQ109:DE109"/>
    <mergeCell ref="A108:AP108"/>
    <mergeCell ref="AR108:AU108"/>
    <mergeCell ref="AV108:AZ108"/>
    <mergeCell ref="BA108:BN108"/>
    <mergeCell ref="BO108:CB108"/>
    <mergeCell ref="CC108:CP108"/>
    <mergeCell ref="CQ106:DE106"/>
    <mergeCell ref="A107:AP107"/>
    <mergeCell ref="AR107:AU107"/>
    <mergeCell ref="AV107:AZ107"/>
    <mergeCell ref="BA107:BN107"/>
    <mergeCell ref="BO107:CB107"/>
    <mergeCell ref="CC107:CP107"/>
    <mergeCell ref="CQ107:DE107"/>
    <mergeCell ref="A106:AP106"/>
    <mergeCell ref="AR106:AU106"/>
    <mergeCell ref="AV106:AZ106"/>
    <mergeCell ref="BA106:BN106"/>
    <mergeCell ref="BO106:CB106"/>
    <mergeCell ref="CC106:CP106"/>
    <mergeCell ref="CQ104:DE104"/>
    <mergeCell ref="A105:AP105"/>
    <mergeCell ref="AR105:AU105"/>
    <mergeCell ref="AV105:AZ105"/>
    <mergeCell ref="BA105:BN105"/>
    <mergeCell ref="BO105:CB105"/>
    <mergeCell ref="CC105:CP105"/>
    <mergeCell ref="CQ105:DE105"/>
    <mergeCell ref="A104:AP104"/>
    <mergeCell ref="AR104:AU104"/>
    <mergeCell ref="AV104:AZ104"/>
    <mergeCell ref="BA104:BN104"/>
    <mergeCell ref="BO104:CB104"/>
    <mergeCell ref="CC104:CP104"/>
    <mergeCell ref="CQ102:DE102"/>
    <mergeCell ref="A103:AP103"/>
    <mergeCell ref="AR103:AU103"/>
    <mergeCell ref="AV103:AZ103"/>
    <mergeCell ref="BA103:BN103"/>
    <mergeCell ref="BO103:CB103"/>
    <mergeCell ref="CC103:CP103"/>
    <mergeCell ref="CQ103:DE103"/>
    <mergeCell ref="A102:AP102"/>
    <mergeCell ref="AR102:AU102"/>
    <mergeCell ref="AV102:AZ102"/>
    <mergeCell ref="BA102:BN102"/>
    <mergeCell ref="BO102:CB102"/>
    <mergeCell ref="CC102:CP102"/>
    <mergeCell ref="CQ100:DE100"/>
    <mergeCell ref="A101:AP101"/>
    <mergeCell ref="AR101:AU101"/>
    <mergeCell ref="AV101:AZ101"/>
    <mergeCell ref="BA101:BN101"/>
    <mergeCell ref="BO101:CB101"/>
    <mergeCell ref="CC101:CP101"/>
    <mergeCell ref="CQ101:DE101"/>
    <mergeCell ref="A100:AP100"/>
    <mergeCell ref="AR100:AU100"/>
    <mergeCell ref="AV100:AZ100"/>
    <mergeCell ref="BA100:BN100"/>
    <mergeCell ref="BO100:CB100"/>
    <mergeCell ref="CC100:CP100"/>
    <mergeCell ref="CQ98:DE98"/>
    <mergeCell ref="A99:AP99"/>
    <mergeCell ref="AR99:AU99"/>
    <mergeCell ref="AV99:AZ99"/>
    <mergeCell ref="BA99:BN99"/>
    <mergeCell ref="BO99:CB99"/>
    <mergeCell ref="CC99:CP99"/>
    <mergeCell ref="CQ99:DE99"/>
    <mergeCell ref="A98:AP98"/>
    <mergeCell ref="AR98:AU98"/>
    <mergeCell ref="AV98:AZ98"/>
    <mergeCell ref="BA98:BN98"/>
    <mergeCell ref="BO98:CB98"/>
    <mergeCell ref="CC98:CP98"/>
    <mergeCell ref="CQ96:DE96"/>
    <mergeCell ref="A97:AP97"/>
    <mergeCell ref="AR97:AU97"/>
    <mergeCell ref="AV97:AZ97"/>
    <mergeCell ref="BA97:BN97"/>
    <mergeCell ref="BO97:CB97"/>
    <mergeCell ref="CC97:CP97"/>
    <mergeCell ref="CQ97:DE97"/>
    <mergeCell ref="A96:AP96"/>
    <mergeCell ref="AR96:AU96"/>
    <mergeCell ref="AV96:AZ96"/>
    <mergeCell ref="BA96:BN96"/>
    <mergeCell ref="BO96:CB96"/>
    <mergeCell ref="CC96:CP96"/>
    <mergeCell ref="CQ94:DE94"/>
    <mergeCell ref="A95:AP95"/>
    <mergeCell ref="AR95:AU95"/>
    <mergeCell ref="AV95:AZ95"/>
    <mergeCell ref="BA95:BN95"/>
    <mergeCell ref="BO95:CB95"/>
    <mergeCell ref="CC95:CP95"/>
    <mergeCell ref="CQ95:DE95"/>
    <mergeCell ref="A94:AP94"/>
    <mergeCell ref="AR94:AU94"/>
    <mergeCell ref="AV94:AZ94"/>
    <mergeCell ref="BA94:BN94"/>
    <mergeCell ref="BO94:CB94"/>
    <mergeCell ref="CC94:CP94"/>
    <mergeCell ref="CQ92:DE92"/>
    <mergeCell ref="A93:AP93"/>
    <mergeCell ref="AR93:AU93"/>
    <mergeCell ref="AV93:AZ93"/>
    <mergeCell ref="BA93:BN93"/>
    <mergeCell ref="BO93:CB93"/>
    <mergeCell ref="CC93:CP93"/>
    <mergeCell ref="CQ93:DE93"/>
    <mergeCell ref="A92:AP92"/>
    <mergeCell ref="AR92:AU92"/>
    <mergeCell ref="AV92:AZ92"/>
    <mergeCell ref="BA92:BN92"/>
    <mergeCell ref="BO92:CB92"/>
    <mergeCell ref="CC92:CP92"/>
    <mergeCell ref="CQ90:DE90"/>
    <mergeCell ref="A91:AP91"/>
    <mergeCell ref="AR91:AU91"/>
    <mergeCell ref="AV91:AZ91"/>
    <mergeCell ref="BA91:BN91"/>
    <mergeCell ref="BO91:CB91"/>
    <mergeCell ref="CC91:CP91"/>
    <mergeCell ref="CQ91:DE91"/>
    <mergeCell ref="A90:AP90"/>
    <mergeCell ref="AR90:AU90"/>
    <mergeCell ref="AV90:AZ90"/>
    <mergeCell ref="BA90:BN90"/>
    <mergeCell ref="BO90:CB90"/>
    <mergeCell ref="CC90:CP90"/>
    <mergeCell ref="CQ86:DE86"/>
    <mergeCell ref="A87:AP87"/>
    <mergeCell ref="AR87:DE87"/>
    <mergeCell ref="A89:AP89"/>
    <mergeCell ref="AR89:AU89"/>
    <mergeCell ref="AV89:AZ89"/>
    <mergeCell ref="BA89:BN89"/>
    <mergeCell ref="BO89:CB89"/>
    <mergeCell ref="CC89:CP89"/>
    <mergeCell ref="CQ89:DE89"/>
    <mergeCell ref="A86:AP86"/>
    <mergeCell ref="AR86:AU86"/>
    <mergeCell ref="AV86:AZ86"/>
    <mergeCell ref="BA86:BN86"/>
    <mergeCell ref="BO86:CB86"/>
    <mergeCell ref="CC86:CP86"/>
    <mergeCell ref="CQ84:DE84"/>
    <mergeCell ref="A85:AP85"/>
    <mergeCell ref="AR85:AU85"/>
    <mergeCell ref="AV85:AZ85"/>
    <mergeCell ref="BA85:BN85"/>
    <mergeCell ref="BO85:CB85"/>
    <mergeCell ref="CC85:CP85"/>
    <mergeCell ref="CQ85:DE85"/>
    <mergeCell ref="A84:AP84"/>
    <mergeCell ref="AR84:AU84"/>
    <mergeCell ref="AV84:AZ84"/>
    <mergeCell ref="BA84:BN84"/>
    <mergeCell ref="BO84:CB84"/>
    <mergeCell ref="CC84:CP84"/>
    <mergeCell ref="CQ82:DE82"/>
    <mergeCell ref="A83:AP83"/>
    <mergeCell ref="AR83:AU83"/>
    <mergeCell ref="AV83:AZ83"/>
    <mergeCell ref="BA83:BN83"/>
    <mergeCell ref="BO83:CB83"/>
    <mergeCell ref="CC83:CP83"/>
    <mergeCell ref="CQ83:DE83"/>
    <mergeCell ref="A82:AP82"/>
    <mergeCell ref="AR82:AU82"/>
    <mergeCell ref="AV82:AZ82"/>
    <mergeCell ref="BA82:BN82"/>
    <mergeCell ref="BO82:CB82"/>
    <mergeCell ref="CC82:CP82"/>
    <mergeCell ref="CQ80:DE80"/>
    <mergeCell ref="A81:AP81"/>
    <mergeCell ref="AR81:AU81"/>
    <mergeCell ref="AV81:AZ81"/>
    <mergeCell ref="BA81:BN81"/>
    <mergeCell ref="BO81:CB81"/>
    <mergeCell ref="CC81:CP81"/>
    <mergeCell ref="CQ81:DE81"/>
    <mergeCell ref="A80:AP80"/>
    <mergeCell ref="AR80:AU80"/>
    <mergeCell ref="AV80:AZ80"/>
    <mergeCell ref="BA80:BN80"/>
    <mergeCell ref="BO80:CB80"/>
    <mergeCell ref="CC80:CP80"/>
    <mergeCell ref="CQ78:DE78"/>
    <mergeCell ref="A79:AP79"/>
    <mergeCell ref="AR79:AU79"/>
    <mergeCell ref="AV79:AZ79"/>
    <mergeCell ref="BA79:BN79"/>
    <mergeCell ref="BO79:CB79"/>
    <mergeCell ref="CC79:CP79"/>
    <mergeCell ref="CQ79:DE79"/>
    <mergeCell ref="A78:AP78"/>
    <mergeCell ref="AR78:AU78"/>
    <mergeCell ref="AV78:AZ78"/>
    <mergeCell ref="BA78:BN78"/>
    <mergeCell ref="BO78:CB78"/>
    <mergeCell ref="CC78:CP78"/>
    <mergeCell ref="CQ76:DE76"/>
    <mergeCell ref="A77:AP77"/>
    <mergeCell ref="AR77:AU77"/>
    <mergeCell ref="AV77:AZ77"/>
    <mergeCell ref="BA77:BN77"/>
    <mergeCell ref="BO77:CB77"/>
    <mergeCell ref="CC77:CP77"/>
    <mergeCell ref="CQ77:DE77"/>
    <mergeCell ref="A76:AP76"/>
    <mergeCell ref="AR76:AU76"/>
    <mergeCell ref="AV76:AZ76"/>
    <mergeCell ref="BA76:BN76"/>
    <mergeCell ref="BO76:CB76"/>
    <mergeCell ref="CC76:CP76"/>
    <mergeCell ref="CQ74:DE74"/>
    <mergeCell ref="A75:AP75"/>
    <mergeCell ref="AR75:AU75"/>
    <mergeCell ref="AV75:AZ75"/>
    <mergeCell ref="BA75:BN75"/>
    <mergeCell ref="BO75:CB75"/>
    <mergeCell ref="CC75:CP75"/>
    <mergeCell ref="CQ75:DE75"/>
    <mergeCell ref="A74:AP74"/>
    <mergeCell ref="AR74:AU74"/>
    <mergeCell ref="AV74:AZ74"/>
    <mergeCell ref="BA74:BN74"/>
    <mergeCell ref="BO74:CB74"/>
    <mergeCell ref="CC74:CP74"/>
    <mergeCell ref="CQ72:DE72"/>
    <mergeCell ref="A73:AP73"/>
    <mergeCell ref="AR73:AU73"/>
    <mergeCell ref="AV73:AZ73"/>
    <mergeCell ref="BA73:BN73"/>
    <mergeCell ref="BO73:CB73"/>
    <mergeCell ref="CC73:CP73"/>
    <mergeCell ref="CQ73:DE73"/>
    <mergeCell ref="A72:AP72"/>
    <mergeCell ref="AR72:AU72"/>
    <mergeCell ref="AV72:AZ72"/>
    <mergeCell ref="BA72:BN72"/>
    <mergeCell ref="BO72:CB72"/>
    <mergeCell ref="CC72:CP72"/>
    <mergeCell ref="CQ70:DE70"/>
    <mergeCell ref="A71:AP71"/>
    <mergeCell ref="AR71:AU71"/>
    <mergeCell ref="AV71:AZ71"/>
    <mergeCell ref="BA71:BN71"/>
    <mergeCell ref="BO71:CB71"/>
    <mergeCell ref="CC71:CP71"/>
    <mergeCell ref="CQ71:DE71"/>
    <mergeCell ref="A70:AP70"/>
    <mergeCell ref="AR70:AU70"/>
    <mergeCell ref="AV70:AZ70"/>
    <mergeCell ref="BA70:BN70"/>
    <mergeCell ref="BO70:CB70"/>
    <mergeCell ref="CC70:CP70"/>
    <mergeCell ref="CQ68:DE68"/>
    <mergeCell ref="A69:AP69"/>
    <mergeCell ref="AR69:AU69"/>
    <mergeCell ref="AV69:AZ69"/>
    <mergeCell ref="BA69:BN69"/>
    <mergeCell ref="BO69:CB69"/>
    <mergeCell ref="CC69:CP69"/>
    <mergeCell ref="CQ69:DE69"/>
    <mergeCell ref="A68:AP68"/>
    <mergeCell ref="AR68:AU68"/>
    <mergeCell ref="AV68:AZ68"/>
    <mergeCell ref="BA68:BN68"/>
    <mergeCell ref="BO68:CB68"/>
    <mergeCell ref="CC68:CP68"/>
    <mergeCell ref="CQ66:DE66"/>
    <mergeCell ref="A67:AP67"/>
    <mergeCell ref="AR67:AU67"/>
    <mergeCell ref="AV67:AZ67"/>
    <mergeCell ref="BA67:BN67"/>
    <mergeCell ref="BO67:CB67"/>
    <mergeCell ref="CC67:CP67"/>
    <mergeCell ref="CQ67:DE67"/>
    <mergeCell ref="A66:AP66"/>
    <mergeCell ref="AR66:AU66"/>
    <mergeCell ref="AV66:AZ66"/>
    <mergeCell ref="BA66:BN66"/>
    <mergeCell ref="BO66:CB66"/>
    <mergeCell ref="CC66:CP66"/>
    <mergeCell ref="CQ64:DE64"/>
    <mergeCell ref="A65:AP65"/>
    <mergeCell ref="AR65:AU65"/>
    <mergeCell ref="AV65:AZ65"/>
    <mergeCell ref="BA65:BN65"/>
    <mergeCell ref="BO65:CB65"/>
    <mergeCell ref="CC65:CP65"/>
    <mergeCell ref="CQ65:DE65"/>
    <mergeCell ref="A64:AP64"/>
    <mergeCell ref="AR64:AU64"/>
    <mergeCell ref="AV64:AZ64"/>
    <mergeCell ref="BA64:BN64"/>
    <mergeCell ref="BO64:CB64"/>
    <mergeCell ref="CC64:CP64"/>
    <mergeCell ref="CQ62:DE62"/>
    <mergeCell ref="A63:AP63"/>
    <mergeCell ref="AR63:AU63"/>
    <mergeCell ref="AV63:AZ63"/>
    <mergeCell ref="BA63:BN63"/>
    <mergeCell ref="BO63:CB63"/>
    <mergeCell ref="CC63:CP63"/>
    <mergeCell ref="CQ63:DE63"/>
    <mergeCell ref="A62:AP62"/>
    <mergeCell ref="AR62:AU62"/>
    <mergeCell ref="AV62:AZ62"/>
    <mergeCell ref="BA62:BN62"/>
    <mergeCell ref="BO62:CB62"/>
    <mergeCell ref="CC62:CP62"/>
    <mergeCell ref="CQ58:DE58"/>
    <mergeCell ref="A59:AP59"/>
    <mergeCell ref="AR59:DE59"/>
    <mergeCell ref="A61:AP61"/>
    <mergeCell ref="AR61:AU61"/>
    <mergeCell ref="AV61:AZ61"/>
    <mergeCell ref="BA61:BN61"/>
    <mergeCell ref="BO61:CB61"/>
    <mergeCell ref="CC61:CP61"/>
    <mergeCell ref="CQ61:DE61"/>
    <mergeCell ref="A58:AP58"/>
    <mergeCell ref="AR58:AU58"/>
    <mergeCell ref="AV58:AZ58"/>
    <mergeCell ref="BA58:BN58"/>
    <mergeCell ref="BO58:CB58"/>
    <mergeCell ref="CC58:CP58"/>
    <mergeCell ref="CQ56:DE56"/>
    <mergeCell ref="A57:AP57"/>
    <mergeCell ref="AR57:AU57"/>
    <mergeCell ref="AV57:AZ57"/>
    <mergeCell ref="BA57:BN57"/>
    <mergeCell ref="BO57:CB57"/>
    <mergeCell ref="CC57:CP57"/>
    <mergeCell ref="CQ57:DE57"/>
    <mergeCell ref="A56:AP56"/>
    <mergeCell ref="AR56:AU56"/>
    <mergeCell ref="AV56:AZ56"/>
    <mergeCell ref="BA56:BN56"/>
    <mergeCell ref="BO56:CB56"/>
    <mergeCell ref="CC56:CP56"/>
    <mergeCell ref="CQ54:DE54"/>
    <mergeCell ref="A55:AP55"/>
    <mergeCell ref="AR55:AU55"/>
    <mergeCell ref="AV55:AZ55"/>
    <mergeCell ref="BA55:BN55"/>
    <mergeCell ref="BO55:CB55"/>
    <mergeCell ref="CC55:CP55"/>
    <mergeCell ref="CQ55:DE55"/>
    <mergeCell ref="A54:AP54"/>
    <mergeCell ref="AR54:AU54"/>
    <mergeCell ref="AV54:AZ54"/>
    <mergeCell ref="BA54:BN54"/>
    <mergeCell ref="BO54:CB54"/>
    <mergeCell ref="CC54:CP54"/>
    <mergeCell ref="CQ52:DE52"/>
    <mergeCell ref="A53:AP53"/>
    <mergeCell ref="AR53:AU53"/>
    <mergeCell ref="AV53:AZ53"/>
    <mergeCell ref="BA53:BN53"/>
    <mergeCell ref="BO53:CB53"/>
    <mergeCell ref="CC53:CP53"/>
    <mergeCell ref="CQ53:DE53"/>
    <mergeCell ref="A52:AP52"/>
    <mergeCell ref="AR52:AU52"/>
    <mergeCell ref="AV52:AZ52"/>
    <mergeCell ref="BA52:BN52"/>
    <mergeCell ref="BO52:CB52"/>
    <mergeCell ref="CC52:CP52"/>
    <mergeCell ref="CQ50:DE50"/>
    <mergeCell ref="A51:AP51"/>
    <mergeCell ref="AR51:AU51"/>
    <mergeCell ref="AV51:AZ51"/>
    <mergeCell ref="BA51:BN51"/>
    <mergeCell ref="BO51:CB51"/>
    <mergeCell ref="CC51:CP51"/>
    <mergeCell ref="CQ51:DE51"/>
    <mergeCell ref="A50:AP50"/>
    <mergeCell ref="AR50:AU50"/>
    <mergeCell ref="AV50:AZ50"/>
    <mergeCell ref="BA50:BN50"/>
    <mergeCell ref="BO50:CB50"/>
    <mergeCell ref="CC50:CP50"/>
    <mergeCell ref="CQ48:DE48"/>
    <mergeCell ref="A49:AP49"/>
    <mergeCell ref="AR49:AU49"/>
    <mergeCell ref="AV49:AZ49"/>
    <mergeCell ref="BA49:BN49"/>
    <mergeCell ref="BO49:CB49"/>
    <mergeCell ref="CC49:CP49"/>
    <mergeCell ref="CQ49:DE49"/>
    <mergeCell ref="A48:AP48"/>
    <mergeCell ref="AR48:AU48"/>
    <mergeCell ref="AV48:AZ48"/>
    <mergeCell ref="BA48:BN48"/>
    <mergeCell ref="BO48:CB48"/>
    <mergeCell ref="CC48:CP48"/>
    <mergeCell ref="CQ46:DE46"/>
    <mergeCell ref="A47:AP47"/>
    <mergeCell ref="AR47:AU47"/>
    <mergeCell ref="AV47:AZ47"/>
    <mergeCell ref="BA47:BN47"/>
    <mergeCell ref="BO47:CB47"/>
    <mergeCell ref="CC47:CP47"/>
    <mergeCell ref="CQ47:DE47"/>
    <mergeCell ref="A46:AP46"/>
    <mergeCell ref="AR46:AU46"/>
    <mergeCell ref="AV46:AZ46"/>
    <mergeCell ref="BA46:BN46"/>
    <mergeCell ref="BO46:CB46"/>
    <mergeCell ref="CC46:CP46"/>
    <mergeCell ref="CQ44:DE44"/>
    <mergeCell ref="A45:AP45"/>
    <mergeCell ref="AR45:AU45"/>
    <mergeCell ref="AV45:AZ45"/>
    <mergeCell ref="BA45:BN45"/>
    <mergeCell ref="BO45:CB45"/>
    <mergeCell ref="CC45:CP45"/>
    <mergeCell ref="CQ45:DE45"/>
    <mergeCell ref="A44:AP44"/>
    <mergeCell ref="AR44:AU44"/>
    <mergeCell ref="AV44:AZ44"/>
    <mergeCell ref="BA44:BN44"/>
    <mergeCell ref="BO44:CB44"/>
    <mergeCell ref="CC44:CP44"/>
    <mergeCell ref="CQ42:DE42"/>
    <mergeCell ref="A43:AP43"/>
    <mergeCell ref="AR43:AU43"/>
    <mergeCell ref="AV43:AZ43"/>
    <mergeCell ref="BA43:BN43"/>
    <mergeCell ref="BO43:CB43"/>
    <mergeCell ref="CC43:CP43"/>
    <mergeCell ref="CQ43:DE43"/>
    <mergeCell ref="A42:AP42"/>
    <mergeCell ref="AR42:AU42"/>
    <mergeCell ref="AV42:AZ42"/>
    <mergeCell ref="BA42:BN42"/>
    <mergeCell ref="BO42:CB42"/>
    <mergeCell ref="CC42:CP42"/>
    <mergeCell ref="CQ40:DE40"/>
    <mergeCell ref="A41:AP41"/>
    <mergeCell ref="AR41:AU41"/>
    <mergeCell ref="AV41:AZ41"/>
    <mergeCell ref="BA41:BN41"/>
    <mergeCell ref="BO41:CB41"/>
    <mergeCell ref="CC41:CP41"/>
    <mergeCell ref="CQ41:DE41"/>
    <mergeCell ref="A40:AP40"/>
    <mergeCell ref="AR40:AU40"/>
    <mergeCell ref="AV40:AZ40"/>
    <mergeCell ref="BA40:BN40"/>
    <mergeCell ref="BO40:CB40"/>
    <mergeCell ref="CC40:CP40"/>
    <mergeCell ref="CQ38:DE38"/>
    <mergeCell ref="A39:AP39"/>
    <mergeCell ref="AR39:AU39"/>
    <mergeCell ref="AV39:AZ39"/>
    <mergeCell ref="BA39:BN39"/>
    <mergeCell ref="BO39:CB39"/>
    <mergeCell ref="CC39:CP39"/>
    <mergeCell ref="CQ39:DE39"/>
    <mergeCell ref="A38:AP38"/>
    <mergeCell ref="AR38:AU38"/>
    <mergeCell ref="AV38:AZ38"/>
    <mergeCell ref="BA38:BN38"/>
    <mergeCell ref="BO38:CB38"/>
    <mergeCell ref="CC38:CP38"/>
    <mergeCell ref="CQ36:DE36"/>
    <mergeCell ref="A37:AP37"/>
    <mergeCell ref="AR37:AU37"/>
    <mergeCell ref="AV37:AZ37"/>
    <mergeCell ref="BA37:BN37"/>
    <mergeCell ref="BO37:CB37"/>
    <mergeCell ref="CC37:CP37"/>
    <mergeCell ref="CQ37:DE37"/>
    <mergeCell ref="A36:AP36"/>
    <mergeCell ref="AR36:AU36"/>
    <mergeCell ref="AV36:AZ36"/>
    <mergeCell ref="BA36:BN36"/>
    <mergeCell ref="BO36:CB36"/>
    <mergeCell ref="CC36:CP36"/>
    <mergeCell ref="CQ34:DE34"/>
    <mergeCell ref="A35:AP35"/>
    <mergeCell ref="AR35:AU35"/>
    <mergeCell ref="AV35:AZ35"/>
    <mergeCell ref="BA35:BN35"/>
    <mergeCell ref="BO35:CB35"/>
    <mergeCell ref="CC35:CP35"/>
    <mergeCell ref="CQ35:DE35"/>
    <mergeCell ref="A34:AP34"/>
    <mergeCell ref="AR34:AU34"/>
    <mergeCell ref="AV34:AZ34"/>
    <mergeCell ref="BA34:BN34"/>
    <mergeCell ref="BO34:CB34"/>
    <mergeCell ref="CC34:CP34"/>
    <mergeCell ref="CQ32:DE32"/>
    <mergeCell ref="A33:AP33"/>
    <mergeCell ref="AR33:AU33"/>
    <mergeCell ref="AV33:AZ33"/>
    <mergeCell ref="BA33:BN33"/>
    <mergeCell ref="BO33:CB33"/>
    <mergeCell ref="CC33:CP33"/>
    <mergeCell ref="CQ33:DE33"/>
    <mergeCell ref="A32:AP32"/>
    <mergeCell ref="AR32:AU32"/>
    <mergeCell ref="AV32:AZ32"/>
    <mergeCell ref="BA32:BN32"/>
    <mergeCell ref="BO32:CB32"/>
    <mergeCell ref="CC32:CP32"/>
    <mergeCell ref="A29:AP29"/>
    <mergeCell ref="AR29:DE29"/>
    <mergeCell ref="A31:AP31"/>
    <mergeCell ref="AR31:AU31"/>
    <mergeCell ref="AV31:AZ31"/>
    <mergeCell ref="BA31:BN31"/>
    <mergeCell ref="BO31:CB31"/>
    <mergeCell ref="CC31:CP31"/>
    <mergeCell ref="CQ31:DE31"/>
    <mergeCell ref="CQ27:DE27"/>
    <mergeCell ref="A28:AP28"/>
    <mergeCell ref="AR28:AU28"/>
    <mergeCell ref="AV28:AZ28"/>
    <mergeCell ref="BA28:BN28"/>
    <mergeCell ref="BO28:CB28"/>
    <mergeCell ref="CC28:CP28"/>
    <mergeCell ref="CQ28:DE28"/>
    <mergeCell ref="A27:AP27"/>
    <mergeCell ref="AR27:AU27"/>
    <mergeCell ref="AV27:AZ27"/>
    <mergeCell ref="BA27:BN27"/>
    <mergeCell ref="BO27:CB27"/>
    <mergeCell ref="CC27:CP27"/>
    <mergeCell ref="CQ25:DE25"/>
    <mergeCell ref="A26:AP26"/>
    <mergeCell ref="AR26:AU26"/>
    <mergeCell ref="AV26:AZ26"/>
    <mergeCell ref="BA26:BN26"/>
    <mergeCell ref="BO26:CB26"/>
    <mergeCell ref="CC26:CP26"/>
    <mergeCell ref="CQ26:DE26"/>
    <mergeCell ref="A25:AP25"/>
    <mergeCell ref="AR25:AU25"/>
    <mergeCell ref="AV25:AZ25"/>
    <mergeCell ref="BA25:BN25"/>
    <mergeCell ref="BO25:CB25"/>
    <mergeCell ref="CC25:CP25"/>
    <mergeCell ref="CQ23:DE23"/>
    <mergeCell ref="A24:AP24"/>
    <mergeCell ref="AR24:AU24"/>
    <mergeCell ref="AV24:AZ24"/>
    <mergeCell ref="BA24:BN24"/>
    <mergeCell ref="BO24:CB24"/>
    <mergeCell ref="CC24:CP24"/>
    <mergeCell ref="CQ24:DE24"/>
    <mergeCell ref="A23:AP23"/>
    <mergeCell ref="AR23:AU23"/>
    <mergeCell ref="AV23:AZ23"/>
    <mergeCell ref="BA23:BN23"/>
    <mergeCell ref="BO23:CB23"/>
    <mergeCell ref="CC23:CP23"/>
    <mergeCell ref="CQ21:DE21"/>
    <mergeCell ref="A22:AP22"/>
    <mergeCell ref="AR22:AU22"/>
    <mergeCell ref="AV22:AZ22"/>
    <mergeCell ref="BA22:BN22"/>
    <mergeCell ref="BO22:CB22"/>
    <mergeCell ref="CC22:CP22"/>
    <mergeCell ref="CQ22:DE22"/>
    <mergeCell ref="A21:AP21"/>
    <mergeCell ref="AR21:AU21"/>
    <mergeCell ref="BA21:BN21"/>
    <mergeCell ref="BO21:CB21"/>
    <mergeCell ref="CC21:CP21"/>
    <mergeCell ref="A20:AP20"/>
    <mergeCell ref="AR20:AU20"/>
    <mergeCell ref="AV20:AZ20"/>
    <mergeCell ref="BA20:BN20"/>
    <mergeCell ref="BO20:CB20"/>
    <mergeCell ref="CC20:CP20"/>
    <mergeCell ref="A19:AP19"/>
    <mergeCell ref="AR19:AU19"/>
    <mergeCell ref="AV19:AZ19"/>
    <mergeCell ref="BA19:BN19"/>
    <mergeCell ref="BO19:CB19"/>
    <mergeCell ref="CC19:CP19"/>
    <mergeCell ref="A18:AP18"/>
    <mergeCell ref="AR18:AU18"/>
    <mergeCell ref="AV18:AZ18"/>
    <mergeCell ref="BA18:BN18"/>
    <mergeCell ref="BO18:CB18"/>
    <mergeCell ref="CC18:CP18"/>
    <mergeCell ref="A17:AP17"/>
    <mergeCell ref="AR17:AU17"/>
    <mergeCell ref="AV17:AZ17"/>
    <mergeCell ref="BA17:BN17"/>
    <mergeCell ref="BO17:CB17"/>
    <mergeCell ref="CC17:CP17"/>
    <mergeCell ref="A16:AP16"/>
    <mergeCell ref="AR16:AU16"/>
    <mergeCell ref="AV16:AZ16"/>
    <mergeCell ref="BA16:BN16"/>
    <mergeCell ref="BO16:CB16"/>
    <mergeCell ref="CC16:CP16"/>
    <mergeCell ref="CF138:DE138"/>
    <mergeCell ref="CC14:CP14"/>
    <mergeCell ref="CQ14:DE14"/>
    <mergeCell ref="AR15:AU15"/>
    <mergeCell ref="AV15:AZ15"/>
    <mergeCell ref="BA15:BN15"/>
    <mergeCell ref="BO15:CB15"/>
    <mergeCell ref="CC15:CP15"/>
    <mergeCell ref="CQ15:DE15"/>
    <mergeCell ref="AV21:AZ21"/>
    <mergeCell ref="CQ17:DE17"/>
    <mergeCell ref="CU11:DE11"/>
    <mergeCell ref="CU12:DE12"/>
    <mergeCell ref="CQ18:DE18"/>
    <mergeCell ref="CQ19:DE19"/>
    <mergeCell ref="A14:AP14"/>
    <mergeCell ref="AR14:AU14"/>
    <mergeCell ref="AV14:AZ14"/>
    <mergeCell ref="BA14:BN14"/>
    <mergeCell ref="BO14:CB14"/>
    <mergeCell ref="L138:T138"/>
    <mergeCell ref="A15:AP15"/>
    <mergeCell ref="AF148:AX148"/>
    <mergeCell ref="V149:AD149"/>
    <mergeCell ref="AF149:AX149"/>
    <mergeCell ref="CA146:CI146"/>
    <mergeCell ref="L139:T139"/>
    <mergeCell ref="V139:AU139"/>
    <mergeCell ref="CF139:DE139"/>
    <mergeCell ref="BV138:CD138"/>
    <mergeCell ref="BH145:BY145"/>
    <mergeCell ref="BV139:CD139"/>
    <mergeCell ref="CU8:DE8"/>
    <mergeCell ref="CU10:DE10"/>
    <mergeCell ref="V9:CJ10"/>
    <mergeCell ref="V7:CJ7"/>
    <mergeCell ref="CU9:DE9"/>
    <mergeCell ref="CQ20:DE20"/>
    <mergeCell ref="V138:AU138"/>
    <mergeCell ref="CQ16:DE16"/>
    <mergeCell ref="BL142:DE142"/>
    <mergeCell ref="AZ149:BN149"/>
    <mergeCell ref="CU4:DE4"/>
    <mergeCell ref="V5:CJ5"/>
    <mergeCell ref="V6:CJ6"/>
    <mergeCell ref="CU6:DE6"/>
    <mergeCell ref="CU5:DE5"/>
    <mergeCell ref="CU7:DE7"/>
    <mergeCell ref="AZ148:BN148"/>
    <mergeCell ref="BL143:DE143"/>
    <mergeCell ref="CU2:DE2"/>
    <mergeCell ref="CU3:DE3"/>
    <mergeCell ref="AI4:AK4"/>
    <mergeCell ref="AL4:AX4"/>
    <mergeCell ref="AZ4:BA4"/>
    <mergeCell ref="BB4:BD4"/>
    <mergeCell ref="R151:T151"/>
    <mergeCell ref="B151:C151"/>
    <mergeCell ref="E151:N151"/>
    <mergeCell ref="I148:T148"/>
    <mergeCell ref="V148:AD148"/>
    <mergeCell ref="I149:T149"/>
    <mergeCell ref="BH146:BY146"/>
    <mergeCell ref="CA145:CI145"/>
    <mergeCell ref="CK145:DD145"/>
    <mergeCell ref="CK146:DD146"/>
    <mergeCell ref="P151:Q151"/>
    <mergeCell ref="CQ153:DE153"/>
    <mergeCell ref="A153:AZ153"/>
    <mergeCell ref="BA153:BN153"/>
    <mergeCell ref="BO153:CB153"/>
    <mergeCell ref="CC153:CP153"/>
  </mergeCells>
  <printOptions/>
  <pageMargins left="0.5905511811023623" right="0.3937007874015748" top="0.38" bottom="0.39" header="0.1968503937007874" footer="0.1968503937007874"/>
  <pageSetup horizontalDpi="600" verticalDpi="600" orientation="landscape" paperSize="9" scale="95" r:id="rId1"/>
  <rowBreaks count="4" manualBreakCount="4">
    <brk id="29" max="108" man="1"/>
    <brk id="59" max="108" man="1"/>
    <brk id="87" max="108" man="1"/>
    <brk id="115" max="10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N33"/>
  <sheetViews>
    <sheetView showGridLines="0" zoomScalePageLayoutView="0" workbookViewId="0" topLeftCell="C1">
      <selection activeCell="F19" sqref="F19"/>
    </sheetView>
  </sheetViews>
  <sheetFormatPr defaultColWidth="9.00390625" defaultRowHeight="12.75"/>
  <cols>
    <col min="1" max="1" width="51.875" style="0" hidden="1" customWidth="1"/>
    <col min="2" max="2" width="10.375" style="0" hidden="1" customWidth="1"/>
    <col min="3" max="3" width="18.50390625" style="0" customWidth="1"/>
    <col min="4" max="6" width="8.625" style="0" customWidth="1"/>
    <col min="7" max="7" width="17.125" style="0" customWidth="1"/>
    <col min="8" max="8" width="24.00390625" style="0" customWidth="1"/>
    <col min="9" max="9" width="7.375" style="0" customWidth="1"/>
    <col min="10" max="10" width="82.125" style="0" customWidth="1"/>
    <col min="11" max="11" width="12.50390625" style="0" hidden="1" customWidth="1"/>
    <col min="12" max="12" width="7.50390625" style="0" hidden="1" customWidth="1"/>
    <col min="13" max="13" width="19.625" style="0" hidden="1" customWidth="1"/>
    <col min="14" max="14" width="52.50390625" style="0" customWidth="1"/>
  </cols>
  <sheetData>
    <row r="1" ht="12.75">
      <c r="A1" t="s">
        <v>42</v>
      </c>
    </row>
    <row r="2" spans="1:10" ht="13.5" thickBot="1">
      <c r="A2" t="s">
        <v>64</v>
      </c>
      <c r="D2" s="148" t="s">
        <v>138</v>
      </c>
      <c r="E2" s="149"/>
      <c r="F2" s="149"/>
      <c r="G2" s="149"/>
      <c r="H2" s="149"/>
      <c r="I2" s="149"/>
      <c r="J2" s="150"/>
    </row>
    <row r="3" spans="1:10" ht="13.5" thickBot="1">
      <c r="A3" t="s">
        <v>43</v>
      </c>
      <c r="D3" s="153" t="s">
        <v>71</v>
      </c>
      <c r="E3" s="157"/>
      <c r="F3" s="154"/>
      <c r="G3" s="33" t="s">
        <v>148</v>
      </c>
      <c r="H3" s="33" t="s">
        <v>105</v>
      </c>
      <c r="I3" s="153" t="s">
        <v>149</v>
      </c>
      <c r="J3" s="154"/>
    </row>
    <row r="4" spans="1:13" ht="16.5" customHeight="1">
      <c r="A4" t="s">
        <v>44</v>
      </c>
      <c r="D4" s="151" t="s">
        <v>139</v>
      </c>
      <c r="E4" s="151"/>
      <c r="F4" s="151"/>
      <c r="G4" s="43" t="s">
        <v>34</v>
      </c>
      <c r="H4" s="42">
        <v>5</v>
      </c>
      <c r="I4" s="155" t="s">
        <v>179</v>
      </c>
      <c r="J4" s="155"/>
      <c r="K4" s="166" t="s">
        <v>150</v>
      </c>
      <c r="L4" s="167"/>
      <c r="M4" s="167"/>
    </row>
    <row r="5" spans="1:13" ht="22.5" customHeight="1">
      <c r="A5" t="s">
        <v>45</v>
      </c>
      <c r="D5" s="152" t="s">
        <v>140</v>
      </c>
      <c r="E5" s="152"/>
      <c r="F5" s="152"/>
      <c r="G5" s="44" t="s">
        <v>35</v>
      </c>
      <c r="H5" s="40">
        <v>43466</v>
      </c>
      <c r="I5" s="156" t="s">
        <v>183</v>
      </c>
      <c r="J5" s="156"/>
      <c r="K5" s="46" t="str">
        <f>IF(МФПРД=3,K6,IF(МФПРД=4,K7,IF(МФПРД=5,K8,IF(МФПРД=6,K9))))</f>
        <v>Y</v>
      </c>
      <c r="L5" s="45" t="s">
        <v>105</v>
      </c>
      <c r="M5" s="45" t="s">
        <v>152</v>
      </c>
    </row>
    <row r="6" spans="1:13" ht="33.75" customHeight="1">
      <c r="A6" t="s">
        <v>46</v>
      </c>
      <c r="D6" s="152" t="s">
        <v>172</v>
      </c>
      <c r="E6" s="152"/>
      <c r="F6" s="152"/>
      <c r="G6" s="44" t="s">
        <v>36</v>
      </c>
      <c r="H6" s="53"/>
      <c r="I6" s="156" t="s">
        <v>181</v>
      </c>
      <c r="J6" s="156"/>
      <c r="K6" s="47" t="s">
        <v>153</v>
      </c>
      <c r="L6" s="39">
        <v>3</v>
      </c>
      <c r="M6" s="48" t="s">
        <v>154</v>
      </c>
    </row>
    <row r="7" spans="1:13" ht="27" customHeight="1">
      <c r="A7" t="s">
        <v>164</v>
      </c>
      <c r="B7" s="55" t="str">
        <f>IF(МФПРД=6,CONCATENATE("РОД=",МФРОД),"\")</f>
        <v>\</v>
      </c>
      <c r="D7" s="168" t="s">
        <v>160</v>
      </c>
      <c r="E7" s="169"/>
      <c r="F7" s="170"/>
      <c r="G7" s="52" t="s">
        <v>161</v>
      </c>
      <c r="H7" s="53"/>
      <c r="I7" s="156" t="s">
        <v>182</v>
      </c>
      <c r="J7" s="156"/>
      <c r="K7" s="47" t="s">
        <v>155</v>
      </c>
      <c r="L7" s="39">
        <v>4</v>
      </c>
      <c r="M7" s="48" t="s">
        <v>156</v>
      </c>
    </row>
    <row r="8" spans="1:13" ht="27.75" customHeight="1">
      <c r="A8" t="s">
        <v>165</v>
      </c>
      <c r="B8" s="55" t="str">
        <f>IF(МФПРД=6,CONCATENATE("ВРО=",МФВРО),"\")</f>
        <v>\</v>
      </c>
      <c r="D8" s="171" t="s">
        <v>162</v>
      </c>
      <c r="E8" s="172"/>
      <c r="F8" s="173"/>
      <c r="G8" s="52" t="s">
        <v>163</v>
      </c>
      <c r="H8" s="53"/>
      <c r="I8" s="156" t="s">
        <v>180</v>
      </c>
      <c r="J8" s="156"/>
      <c r="K8" s="47" t="s">
        <v>151</v>
      </c>
      <c r="L8" s="39">
        <v>5</v>
      </c>
      <c r="M8" s="48" t="s">
        <v>157</v>
      </c>
    </row>
    <row r="9" spans="1:13" ht="17.25" customHeight="1">
      <c r="A9" t="s">
        <v>47</v>
      </c>
      <c r="D9" s="152" t="s">
        <v>141</v>
      </c>
      <c r="E9" s="152"/>
      <c r="F9" s="152"/>
      <c r="G9" s="44" t="s">
        <v>37</v>
      </c>
      <c r="H9" s="41" t="str">
        <f>BDIR</f>
        <v>Даниленко Г.И.</v>
      </c>
      <c r="I9" s="160"/>
      <c r="J9" s="160"/>
      <c r="K9" s="49" t="s">
        <v>158</v>
      </c>
      <c r="L9" s="50">
        <v>6</v>
      </c>
      <c r="M9" s="51" t="s">
        <v>159</v>
      </c>
    </row>
    <row r="10" spans="1:11" ht="18.75" customHeight="1">
      <c r="A10" t="s">
        <v>48</v>
      </c>
      <c r="D10" s="158" t="s">
        <v>147</v>
      </c>
      <c r="E10" s="158"/>
      <c r="F10" s="158"/>
      <c r="G10" s="44" t="s">
        <v>67</v>
      </c>
      <c r="H10" s="41" t="str">
        <f>BACC</f>
        <v>Мариничева Е.И.</v>
      </c>
      <c r="I10" s="160"/>
      <c r="J10" s="160"/>
      <c r="K10">
        <v>1</v>
      </c>
    </row>
    <row r="11" spans="1:10" ht="33.75" customHeight="1">
      <c r="A11" t="s">
        <v>49</v>
      </c>
      <c r="D11" s="159" t="s">
        <v>4</v>
      </c>
      <c r="E11" s="159"/>
      <c r="F11" s="159"/>
      <c r="G11" s="44" t="s">
        <v>38</v>
      </c>
      <c r="H11" s="41">
        <f>Отчет!BL142</f>
        <v>0</v>
      </c>
      <c r="I11" s="160"/>
      <c r="J11" s="160"/>
    </row>
    <row r="12" spans="1:10" ht="12.75">
      <c r="A12" t="s">
        <v>50</v>
      </c>
      <c r="D12" s="152" t="s">
        <v>142</v>
      </c>
      <c r="E12" s="152"/>
      <c r="F12" s="152"/>
      <c r="G12" s="44" t="s">
        <v>37</v>
      </c>
      <c r="H12" s="41">
        <f>Отчет!CK145</f>
        <v>0</v>
      </c>
      <c r="I12" s="160"/>
      <c r="J12" s="160"/>
    </row>
    <row r="13" spans="1:10" ht="12.75">
      <c r="A13" t="s">
        <v>51</v>
      </c>
      <c r="D13" s="159" t="s">
        <v>143</v>
      </c>
      <c r="E13" s="159"/>
      <c r="F13" s="159"/>
      <c r="G13" s="44" t="s">
        <v>39</v>
      </c>
      <c r="H13" s="41">
        <f>Отчет!BN145</f>
        <v>0</v>
      </c>
      <c r="I13" s="160"/>
      <c r="J13" s="160"/>
    </row>
    <row r="14" spans="1:10" ht="12.75">
      <c r="A14" t="s">
        <v>178</v>
      </c>
      <c r="D14" s="152" t="s">
        <v>144</v>
      </c>
      <c r="E14" s="152"/>
      <c r="F14" s="152"/>
      <c r="G14" s="44" t="s">
        <v>40</v>
      </c>
      <c r="H14" s="41">
        <f>Отчет!AF148</f>
        <v>0</v>
      </c>
      <c r="I14" s="160"/>
      <c r="J14" s="160"/>
    </row>
    <row r="15" spans="1:14" ht="12.75">
      <c r="A15" t="s">
        <v>52</v>
      </c>
      <c r="D15" s="152" t="s">
        <v>145</v>
      </c>
      <c r="E15" s="152"/>
      <c r="F15" s="152"/>
      <c r="G15" s="44" t="s">
        <v>39</v>
      </c>
      <c r="H15" s="41">
        <f>Отчет!I148</f>
        <v>0</v>
      </c>
      <c r="I15" s="161"/>
      <c r="J15" s="162"/>
      <c r="K15" s="54"/>
      <c r="L15" s="54"/>
      <c r="M15" s="54"/>
      <c r="N15" s="54"/>
    </row>
    <row r="16" spans="1:14" ht="12.75">
      <c r="A16" t="s">
        <v>66</v>
      </c>
      <c r="D16" s="152" t="s">
        <v>146</v>
      </c>
      <c r="E16" s="152"/>
      <c r="F16" s="152"/>
      <c r="G16" s="44" t="s">
        <v>41</v>
      </c>
      <c r="H16" s="41">
        <f>Отчет!AZ148</f>
        <v>0</v>
      </c>
      <c r="I16" s="161"/>
      <c r="J16" s="162"/>
      <c r="K16" s="56">
        <f>МФДатаПо</f>
        <v>43466</v>
      </c>
      <c r="L16" s="34"/>
      <c r="M16" s="34"/>
      <c r="N16" s="34"/>
    </row>
    <row r="17" spans="1:14" ht="14.25" thickBot="1">
      <c r="A17" t="s">
        <v>53</v>
      </c>
      <c r="J17" s="35"/>
      <c r="K17" s="35" t="b">
        <v>0</v>
      </c>
      <c r="L17" s="35"/>
      <c r="M17" s="35"/>
      <c r="N17" s="35"/>
    </row>
    <row r="18" spans="1:14" ht="14.25" customHeight="1">
      <c r="A18" t="s">
        <v>48</v>
      </c>
      <c r="D18" s="163" t="s">
        <v>70</v>
      </c>
      <c r="E18" s="164"/>
      <c r="F18" s="164"/>
      <c r="G18" s="164"/>
      <c r="H18" s="164"/>
      <c r="I18" s="165"/>
      <c r="J18" s="35"/>
      <c r="K18" s="35"/>
      <c r="L18" s="35"/>
      <c r="M18" s="35"/>
      <c r="N18" s="36"/>
    </row>
    <row r="19" spans="1:14" ht="14.25">
      <c r="A19" t="s">
        <v>54</v>
      </c>
      <c r="D19" s="57" t="s">
        <v>166</v>
      </c>
      <c r="E19" s="58"/>
      <c r="F19" s="59" t="s">
        <v>33</v>
      </c>
      <c r="G19" s="60"/>
      <c r="H19" s="61"/>
      <c r="I19" s="68"/>
      <c r="J19" s="37"/>
      <c r="K19" s="37"/>
      <c r="L19" s="37"/>
      <c r="M19" s="37"/>
      <c r="N19" s="36"/>
    </row>
    <row r="20" spans="1:14" ht="14.25">
      <c r="A20" t="s">
        <v>43</v>
      </c>
      <c r="D20" s="62"/>
      <c r="E20" s="58"/>
      <c r="F20" s="58"/>
      <c r="G20" s="58"/>
      <c r="H20" s="58"/>
      <c r="I20" s="68"/>
      <c r="J20" s="37"/>
      <c r="K20" s="37"/>
      <c r="L20" s="37"/>
      <c r="M20" s="37"/>
      <c r="N20" s="36"/>
    </row>
    <row r="21" spans="1:14" ht="14.25">
      <c r="A21" t="s">
        <v>55</v>
      </c>
      <c r="D21" s="63"/>
      <c r="E21" s="58"/>
      <c r="F21" s="58"/>
      <c r="G21" s="58"/>
      <c r="H21" s="58"/>
      <c r="I21" s="68"/>
      <c r="J21" s="37"/>
      <c r="K21" s="37"/>
      <c r="L21" s="37"/>
      <c r="M21" s="37"/>
      <c r="N21" s="38"/>
    </row>
    <row r="22" spans="1:14" ht="13.5">
      <c r="A22" t="s">
        <v>68</v>
      </c>
      <c r="D22" s="64" t="s">
        <v>167</v>
      </c>
      <c r="E22" s="58"/>
      <c r="F22" s="58"/>
      <c r="G22" s="58"/>
      <c r="H22" s="66" t="s">
        <v>171</v>
      </c>
      <c r="I22" s="68"/>
      <c r="J22" s="37"/>
      <c r="K22" s="37"/>
      <c r="L22" s="37"/>
      <c r="M22" s="37"/>
      <c r="N22" s="38"/>
    </row>
    <row r="23" spans="1:9" ht="12.75">
      <c r="A23" t="s">
        <v>56</v>
      </c>
      <c r="D23" s="63"/>
      <c r="E23" s="58"/>
      <c r="F23" s="58"/>
      <c r="G23" s="58"/>
      <c r="H23" s="58"/>
      <c r="I23" s="68"/>
    </row>
    <row r="24" spans="1:9" ht="12.75">
      <c r="A24" t="s">
        <v>57</v>
      </c>
      <c r="D24" s="64" t="s">
        <v>168</v>
      </c>
      <c r="E24" s="58"/>
      <c r="F24" s="58"/>
      <c r="G24" s="58"/>
      <c r="H24" s="66" t="s">
        <v>171</v>
      </c>
      <c r="I24" s="68"/>
    </row>
    <row r="25" spans="1:9" ht="12.75">
      <c r="A25" t="s">
        <v>58</v>
      </c>
      <c r="D25" s="63"/>
      <c r="E25" s="58"/>
      <c r="F25" s="58"/>
      <c r="G25" s="58"/>
      <c r="H25" s="58"/>
      <c r="I25" s="68"/>
    </row>
    <row r="26" spans="1:9" ht="12.75">
      <c r="A26" t="s">
        <v>59</v>
      </c>
      <c r="D26" s="64" t="s">
        <v>169</v>
      </c>
      <c r="E26" s="58"/>
      <c r="F26" s="59">
        <f>UPPER(IF(check_arch,CONCATENATE(МФИСТ,"_",TEXT(arch_date,"ДДММГГ"),"_","321","_",txtPeriod,"_","G","_",AcrhVerFile,".ZIP"),""))</f>
      </c>
      <c r="G26" s="60"/>
      <c r="H26" s="61"/>
      <c r="I26" s="68"/>
    </row>
    <row r="27" spans="1:9" ht="12.75">
      <c r="A27" t="s">
        <v>60</v>
      </c>
      <c r="D27" s="63"/>
      <c r="E27" s="58"/>
      <c r="F27" s="58"/>
      <c r="G27" s="58"/>
      <c r="H27" s="58"/>
      <c r="I27" s="68"/>
    </row>
    <row r="28" spans="1:9" ht="12.75">
      <c r="A28" t="s">
        <v>61</v>
      </c>
      <c r="D28" s="64" t="s">
        <v>170</v>
      </c>
      <c r="E28" s="58"/>
      <c r="F28" s="67" t="str">
        <f>CONCATENATE(321,txtPeriod,TextVerFile,".TXT")</f>
        <v>321Y01.TXT</v>
      </c>
      <c r="G28" s="60"/>
      <c r="H28" s="61"/>
      <c r="I28" s="68"/>
    </row>
    <row r="29" spans="1:9" ht="12.75">
      <c r="A29" t="s">
        <v>48</v>
      </c>
      <c r="D29" s="63"/>
      <c r="E29" s="58"/>
      <c r="F29" s="58"/>
      <c r="G29" s="58"/>
      <c r="H29" s="58"/>
      <c r="I29" s="68"/>
    </row>
    <row r="30" spans="1:9" ht="13.5" thickBot="1">
      <c r="A30" t="s">
        <v>62</v>
      </c>
      <c r="D30" s="65"/>
      <c r="E30" s="69"/>
      <c r="F30" s="69"/>
      <c r="G30" s="69"/>
      <c r="H30" s="69"/>
      <c r="I30" s="70"/>
    </row>
    <row r="31" ht="12.75">
      <c r="A31" t="s">
        <v>65</v>
      </c>
    </row>
    <row r="32" ht="12.75">
      <c r="A32" t="s">
        <v>48</v>
      </c>
    </row>
    <row r="33" ht="12.75">
      <c r="A33" t="s">
        <v>63</v>
      </c>
    </row>
  </sheetData>
  <sheetProtection/>
  <mergeCells count="31">
    <mergeCell ref="I14:J14"/>
    <mergeCell ref="I7:J7"/>
    <mergeCell ref="I8:J8"/>
    <mergeCell ref="I16:J16"/>
    <mergeCell ref="D18:I18"/>
    <mergeCell ref="D14:F14"/>
    <mergeCell ref="D15:F15"/>
    <mergeCell ref="D16:F16"/>
    <mergeCell ref="K4:M4"/>
    <mergeCell ref="D7:F7"/>
    <mergeCell ref="D8:F8"/>
    <mergeCell ref="I15:J15"/>
    <mergeCell ref="I11:J11"/>
    <mergeCell ref="D9:F9"/>
    <mergeCell ref="D10:F10"/>
    <mergeCell ref="D11:F11"/>
    <mergeCell ref="D12:F12"/>
    <mergeCell ref="D13:F13"/>
    <mergeCell ref="I9:J9"/>
    <mergeCell ref="I10:J10"/>
    <mergeCell ref="I12:J12"/>
    <mergeCell ref="I13:J13"/>
    <mergeCell ref="D2:J2"/>
    <mergeCell ref="D4:F4"/>
    <mergeCell ref="D5:F5"/>
    <mergeCell ref="D6:F6"/>
    <mergeCell ref="I3:J3"/>
    <mergeCell ref="I4:J4"/>
    <mergeCell ref="I5:J5"/>
    <mergeCell ref="I6:J6"/>
    <mergeCell ref="D3:F3"/>
  </mergeCells>
  <dataValidations count="1">
    <dataValidation type="list" allowBlank="1" showInputMessage="1" showErrorMessage="1" sqref="H4">
      <formula1>ПРД_ЗНАЧ</formula1>
    </dataValidation>
  </dataValidation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B1:K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37.125" style="0" customWidth="1"/>
    <col min="3" max="3" width="14.375" style="0" customWidth="1"/>
    <col min="4" max="4" width="54.375" style="0" customWidth="1"/>
    <col min="7" max="7" width="12.50390625" style="0" customWidth="1"/>
    <col min="10" max="10" width="22.625" style="0" hidden="1" customWidth="1"/>
    <col min="11" max="11" width="34.50390625" style="0" hidden="1" customWidth="1"/>
  </cols>
  <sheetData>
    <row r="1" spans="2:4" ht="12.75">
      <c r="B1" s="174" t="s">
        <v>70</v>
      </c>
      <c r="C1" s="174"/>
      <c r="D1" s="174"/>
    </row>
    <row r="2" spans="2:11" ht="12.75">
      <c r="B2" s="15" t="s">
        <v>71</v>
      </c>
      <c r="C2" s="15" t="s">
        <v>72</v>
      </c>
      <c r="D2" s="18" t="s">
        <v>105</v>
      </c>
      <c r="F2" t="s">
        <v>106</v>
      </c>
      <c r="G2" s="22">
        <f ca="1">TODAY()</f>
        <v>43766</v>
      </c>
      <c r="J2" s="175" t="s">
        <v>173</v>
      </c>
      <c r="K2" s="175"/>
    </row>
    <row r="3" spans="2:11" ht="12.75">
      <c r="B3" s="16" t="s">
        <v>73</v>
      </c>
      <c r="C3" s="19"/>
      <c r="D3" s="21" t="s">
        <v>33</v>
      </c>
      <c r="F3" t="s">
        <v>107</v>
      </c>
      <c r="G3" s="23">
        <f>YEAR(G2)</f>
        <v>2019</v>
      </c>
      <c r="J3" s="48" t="s">
        <v>115</v>
      </c>
      <c r="K3" s="48">
        <f>T(COKPO1)</f>
      </c>
    </row>
    <row r="4" spans="2:11" ht="12.75">
      <c r="B4" s="16" t="s">
        <v>74</v>
      </c>
      <c r="C4" s="19"/>
      <c r="D4" s="21" t="s">
        <v>123</v>
      </c>
      <c r="F4" t="s">
        <v>108</v>
      </c>
      <c r="G4" s="23">
        <f>IF(LEN(MONTH(G2))&lt;2,CONCATENATE(0,MONTH(G2)),MONTH(G2))</f>
        <v>10</v>
      </c>
      <c r="J4" s="48" t="s">
        <v>135</v>
      </c>
      <c r="K4" s="48" t="str">
        <f>T(COKTMO)</f>
        <v>14648151051</v>
      </c>
    </row>
    <row r="5" spans="2:11" ht="12.75">
      <c r="B5" s="16" t="s">
        <v>75</v>
      </c>
      <c r="C5" s="19" t="s">
        <v>76</v>
      </c>
      <c r="D5" s="25" t="str">
        <f>D4&amp;"_"&amp;D6&amp;"_"&amp;D7&amp;"_"&amp;D8&amp;D9&amp;"_"&amp;G3&amp;G4&amp;G5&amp;"_"&amp;D10</f>
        <v>NO_BOUCHR7___3116004641311601001_20191028_17026242259</v>
      </c>
      <c r="F5" t="s">
        <v>109</v>
      </c>
      <c r="G5" s="23">
        <f>IF(LEN(DAY(G2))&lt;2,CONCATENATE(0,DAY(G2)),DAY(G2))</f>
        <v>28</v>
      </c>
      <c r="J5" s="48" t="s">
        <v>116</v>
      </c>
      <c r="K5" s="48">
        <f>T(COKPO2)</f>
      </c>
    </row>
    <row r="6" spans="2:11" ht="26.25">
      <c r="B6" s="16" t="s">
        <v>77</v>
      </c>
      <c r="C6" s="19"/>
      <c r="D6" s="25"/>
      <c r="J6" s="48" t="s">
        <v>117</v>
      </c>
      <c r="K6" s="48">
        <f>T(CGLAVA)</f>
      </c>
    </row>
    <row r="7" spans="2:11" ht="39">
      <c r="B7" s="16" t="s">
        <v>78</v>
      </c>
      <c r="C7" s="19"/>
      <c r="D7" s="25"/>
      <c r="J7" s="48" t="s">
        <v>118</v>
      </c>
      <c r="K7" s="48" t="str">
        <f>T(HAGENT1)</f>
        <v>УФК по Белгородской области (УФ и БП Ракитянского района,МДОУ Детский сад №3")</v>
      </c>
    </row>
    <row r="8" spans="2:11" ht="12.75">
      <c r="B8" s="17" t="s">
        <v>79</v>
      </c>
      <c r="C8" s="19" t="s">
        <v>80</v>
      </c>
      <c r="D8" s="26" t="s">
        <v>191</v>
      </c>
      <c r="J8" s="48" t="s">
        <v>119</v>
      </c>
      <c r="K8" s="48">
        <f>T(HAGENT2)</f>
      </c>
    </row>
    <row r="9" spans="2:11" ht="12.75">
      <c r="B9" s="17" t="s">
        <v>81</v>
      </c>
      <c r="C9" s="19" t="s">
        <v>81</v>
      </c>
      <c r="D9" s="26" t="s">
        <v>453</v>
      </c>
      <c r="J9" s="48" t="s">
        <v>120</v>
      </c>
      <c r="K9" s="48">
        <f>T(Отчет!V9)</f>
      </c>
    </row>
    <row r="10" spans="2:11" ht="12.75">
      <c r="B10" s="16" t="s">
        <v>82</v>
      </c>
      <c r="C10" s="20"/>
      <c r="D10" s="26">
        <f ca="1">ROUND(RAND()*100000000000,0)</f>
        <v>17026242259</v>
      </c>
      <c r="J10" s="48" t="s">
        <v>114</v>
      </c>
      <c r="K10" s="76">
        <f>Отчет!CU11</f>
        <v>0</v>
      </c>
    </row>
    <row r="11" spans="2:11" ht="12.75">
      <c r="B11" s="16" t="s">
        <v>83</v>
      </c>
      <c r="C11" s="19" t="s">
        <v>84</v>
      </c>
      <c r="D11" s="26" t="s">
        <v>110</v>
      </c>
      <c r="J11" s="48"/>
      <c r="K11" s="48"/>
    </row>
    <row r="12" spans="2:11" ht="12.75">
      <c r="B12" s="16" t="s">
        <v>85</v>
      </c>
      <c r="C12" s="19" t="s">
        <v>86</v>
      </c>
      <c r="D12" s="26" t="s">
        <v>176</v>
      </c>
      <c r="J12" s="48"/>
      <c r="K12" s="48"/>
    </row>
    <row r="13" spans="2:11" ht="12.75">
      <c r="B13" s="16" t="s">
        <v>87</v>
      </c>
      <c r="C13" s="19" t="s">
        <v>88</v>
      </c>
      <c r="D13" s="26" t="s">
        <v>28</v>
      </c>
      <c r="J13" s="48"/>
      <c r="K13" s="48"/>
    </row>
    <row r="14" spans="2:11" ht="12.75">
      <c r="B14" s="16" t="s">
        <v>89</v>
      </c>
      <c r="C14" s="19" t="s">
        <v>90</v>
      </c>
      <c r="D14" s="27" t="str">
        <f>G5&amp;"."&amp;G4&amp;"."&amp;G3</f>
        <v>28.10.2019</v>
      </c>
      <c r="J14" s="48"/>
      <c r="K14" s="48"/>
    </row>
    <row r="15" spans="2:4" ht="26.25">
      <c r="B15" s="16" t="s">
        <v>91</v>
      </c>
      <c r="C15" s="19"/>
      <c r="D15" s="21" t="s">
        <v>111</v>
      </c>
    </row>
    <row r="16" spans="2:4" ht="12.75">
      <c r="B16" s="16" t="s">
        <v>92</v>
      </c>
      <c r="C16" s="19" t="s">
        <v>93</v>
      </c>
      <c r="D16" s="21" t="s">
        <v>452</v>
      </c>
    </row>
    <row r="17" spans="2:5" ht="12.75">
      <c r="B17" s="16" t="s">
        <v>94</v>
      </c>
      <c r="C17" s="32" t="s">
        <v>95</v>
      </c>
      <c r="D17" s="21" t="s">
        <v>111</v>
      </c>
      <c r="E17" s="24" t="s">
        <v>112</v>
      </c>
    </row>
    <row r="18" spans="2:5" ht="15" customHeight="1">
      <c r="B18" s="16" t="s">
        <v>124</v>
      </c>
      <c r="C18" s="32" t="s">
        <v>121</v>
      </c>
      <c r="D18" s="21" t="s">
        <v>174</v>
      </c>
      <c r="E18" s="24" t="s">
        <v>125</v>
      </c>
    </row>
    <row r="19" spans="2:4" ht="12.75">
      <c r="B19" s="16" t="s">
        <v>96</v>
      </c>
      <c r="C19" s="19"/>
      <c r="D19" s="26" t="s">
        <v>454</v>
      </c>
    </row>
    <row r="20" spans="2:4" ht="12.75">
      <c r="B20" s="16" t="s">
        <v>97</v>
      </c>
      <c r="C20" s="19"/>
      <c r="D20" s="26" t="s">
        <v>455</v>
      </c>
    </row>
    <row r="21" spans="2:4" ht="12.75">
      <c r="B21" s="16" t="s">
        <v>98</v>
      </c>
      <c r="C21" s="19"/>
      <c r="D21" s="26" t="s">
        <v>456</v>
      </c>
    </row>
    <row r="22" spans="2:4" ht="12.75">
      <c r="B22" s="16" t="s">
        <v>99</v>
      </c>
      <c r="C22" s="19"/>
      <c r="D22" s="26"/>
    </row>
    <row r="23" spans="2:4" ht="12.75">
      <c r="B23" s="16" t="s">
        <v>100</v>
      </c>
      <c r="C23" s="19"/>
      <c r="D23" s="26"/>
    </row>
    <row r="24" spans="2:4" ht="26.25">
      <c r="B24" s="16" t="s">
        <v>101</v>
      </c>
      <c r="C24" s="19"/>
      <c r="D24" s="26" t="s">
        <v>457</v>
      </c>
    </row>
    <row r="25" spans="2:4" ht="12.75">
      <c r="B25" s="16" t="s">
        <v>102</v>
      </c>
      <c r="C25" s="19"/>
      <c r="D25" s="26" t="s">
        <v>458</v>
      </c>
    </row>
    <row r="26" spans="2:4" ht="26.25">
      <c r="B26" s="16" t="s">
        <v>103</v>
      </c>
      <c r="C26" s="19"/>
      <c r="D26" s="26" t="s">
        <v>456</v>
      </c>
    </row>
    <row r="27" spans="2:5" ht="26.25">
      <c r="B27" s="16" t="s">
        <v>126</v>
      </c>
      <c r="C27" s="32"/>
      <c r="D27" s="21"/>
      <c r="E27" s="24"/>
    </row>
    <row r="28" spans="2:5" ht="12.75">
      <c r="B28" s="16" t="s">
        <v>127</v>
      </c>
      <c r="C28" s="32"/>
      <c r="D28" s="21"/>
      <c r="E28" s="24"/>
    </row>
    <row r="29" spans="2:5" ht="26.25">
      <c r="B29" s="16" t="s">
        <v>128</v>
      </c>
      <c r="C29" s="32"/>
      <c r="D29" s="21"/>
      <c r="E29" s="24"/>
    </row>
    <row r="30" spans="2:5" ht="26.25">
      <c r="B30" s="16" t="s">
        <v>129</v>
      </c>
      <c r="C30" s="32"/>
      <c r="D30" s="21"/>
      <c r="E30" s="24"/>
    </row>
    <row r="31" spans="2:5" ht="26.25">
      <c r="B31" s="16" t="s">
        <v>132</v>
      </c>
      <c r="C31" s="32"/>
      <c r="D31" s="21"/>
      <c r="E31" s="24"/>
    </row>
    <row r="32" spans="2:5" ht="39">
      <c r="B32" s="16" t="s">
        <v>130</v>
      </c>
      <c r="C32" s="32" t="s">
        <v>131</v>
      </c>
      <c r="D32" s="21"/>
      <c r="E32" s="24"/>
    </row>
    <row r="33" spans="2:4" ht="26.25">
      <c r="B33" s="16" t="s">
        <v>122</v>
      </c>
      <c r="C33" s="19" t="s">
        <v>104</v>
      </c>
      <c r="D33" s="26" t="s">
        <v>190</v>
      </c>
    </row>
    <row r="35" ht="13.5" thickBot="1">
      <c r="B35" s="28" t="s">
        <v>113</v>
      </c>
    </row>
    <row r="36" spans="2:4" ht="17.25" customHeight="1" thickBot="1">
      <c r="B36" s="29" t="str">
        <f>D3&amp;D5&amp;".XML"</f>
        <v>C:\NO_BOUCHR7___3116004641311601001_20191028_17026242259.XML</v>
      </c>
      <c r="C36" s="30"/>
      <c r="D36" s="31"/>
    </row>
  </sheetData>
  <sheetProtection/>
  <mergeCells count="2">
    <mergeCell ref="B1:D1"/>
    <mergeCell ref="J2:K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21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19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24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GIIS_EB&lt;/n&gt;&lt;t&gt;3&lt;/t&gt;&lt;q&gt;%C2%FB%E3%F0%F3%E7%EA%E0+%E2+%C3%C8%C8%D1+%DD%C1&lt;/q&gt;&lt;s&gt;17&lt;/s&gt;&lt;l&gt;0&lt;/l&gt;&lt;u&gt;&lt;/u&gt;&lt;a&gt;&lt;/a&gt;&lt;b&gt;&lt;/b&gt;&lt;m&gt;&lt;/m&gt;&lt;r&gt;1&lt;/r&gt;&lt;x&gt;&lt;/x&gt;&lt;y&gt;&lt;/y&gt;&lt;z&gt;NGIIS_EB&lt;/z&gt;&lt;DEFAULT&gt;0&lt;/DEFAULT&gt;&lt;/i&gt;&lt;i&gt;&lt;n&gt;NKIND_REORG&lt;/n&gt;&lt;t&gt;1&lt;/t&gt;&lt;q&gt;%C2%E8%E4+%F0%E5%EE%F0%E3%E0%ED%E8%E7%E0%F6%E8%EE%ED%ED%EE%E9+%EE%F2%F7%E5%F2%ED%EE%F1%F2%E8+(0+-+%CD%E5%F2,+1-+%D0%E0%E7%E4%E5%EB%E8%F2%E5%EB%FC%ED%E0%FF,+2+-+%CB%E8%EA%E2%E8%E4%E0%F6%E8%EE%ED%ED%E0%FF)&lt;/q&gt;&lt;s&gt;5&lt;/s&gt;&lt;l&gt;0&lt;/l&gt;&lt;u&gt;&lt;/u&gt;&lt;a&gt;&lt;/a&gt;&lt;b&gt;&lt;/b&gt;&lt;m&gt;&lt;/m&gt;&lt;r&gt;1&lt;/r&gt;&lt;x&gt;&lt;/x&gt;&lt;y&gt;&lt;/y&gt;&lt;z&gt;NKIND_REORG&lt;/z&gt;&lt;DEFAULT&gt;0&lt;/DEFAULT&gt;&lt;/i&gt;&lt;i&gt;&lt;n&gt;NSUBORG&lt;/n&gt;&lt;t&gt;3&lt;/t&gt;&lt;q&gt;%C2%EA%EB%FE%F7%E0%FF+%EF%EE%E4%F7%E8%ED%E5%ED%ED%FB%E5&lt;/q&gt;&lt;s&gt;8&lt;/s&gt;&lt;l&gt;0&lt;/l&gt;&lt;u&gt;&lt;/u&gt;&lt;a&gt;&lt;/a&gt;&lt;b&gt;&lt;/b&gt;&lt;m&gt;&lt;/m&gt;&lt;r&gt;1&lt;/r&gt;&lt;x&gt;&lt;/x&gt;&lt;y&gt;&lt;/y&gt;&lt;z&gt;NSUBORG&lt;/z&gt;&lt;DEFAULT&gt;0&lt;/DEFAULT&gt;&lt;/i&gt;&lt;i&gt;&lt;n&gt;SBALUNIT&lt;/n&gt;&lt;t&gt;0&lt;/t&gt;&lt;q&gt;%CF%C1%C5&lt;/q&gt;&lt;s&gt;10&lt;/s&gt;&lt;l&gt;2&lt;/l&gt;&lt;u&gt;BalanceUnits&lt;/u&gt;&lt;a&gt;pos_mnemo&lt;/a&gt;&lt;b&gt;mnemo&lt;/b&gt;&lt;m&gt;normal&lt;/m&gt;&lt;r&gt;0&lt;/r&gt;&lt;x&gt;&lt;/x&gt;&lt;y&gt;&lt;/y&gt;&lt;z&gt;SBALUNIT&lt;/z&gt;&lt;/i&gt;&lt;i&gt;&lt;n&gt;SBL_AGENT&lt;/n&gt;&lt;t&gt;0&lt;/t&gt;&lt;q&gt;%CA%EE%ED%F2%F0%E0%E3%E5%ED%F2+%EE%F2%F7%E5%F2%E0&lt;/q&gt;&lt;s&gt;22&lt;/s&gt;&lt;l&gt;2&lt;/l&gt;&lt;u&gt;AGNLIST&lt;/u&gt;&lt;a&gt;pos_agnmnemo&lt;/a&gt;&lt;b&gt;agnmnemo&lt;/b&gt;&lt;m&gt;agents&lt;/m&gt;&lt;r&gt;0&lt;/r&gt;&lt;x&gt;&lt;/x&gt;&lt;y&gt;&lt;/y&gt;&lt;z&gt;SBL_AGENT&lt;/z&gt;&lt;/i&gt;&lt;i&gt;&lt;n&gt;SBL_CATALOG&lt;/n&gt;&lt;t&gt;0&lt;/t&gt;&lt;q&gt;%CA%E0%F2%E0%EB%EE%E3+%EE%F2%F7%E5%F2%E0&lt;/q&gt;&lt;s&gt;23&lt;/s&gt;&lt;l&gt;0&lt;/l&gt;&lt;u&gt;&lt;/u&gt;&lt;a&gt;&lt;/a&gt;&lt;b&gt;&lt;/b&gt;&lt;m&gt;&lt;/m&gt;&lt;r&gt;0&lt;/r&gt;&lt;x&gt;&lt;/x&gt;&lt;y&gt;&lt;/y&gt;&lt;z&gt;SBL_CATALOG&lt;/z&gt;&lt;/i&gt;&lt;i&gt;&lt;n&gt;SBL_FORM&lt;/n&gt;&lt;t&gt;0&lt;/t&gt;&lt;q&gt;%D4%EE%F0%EC%E0+%EE%F2%F7%E5%F2%E0&lt;/q&gt;&lt;s&gt;20&lt;/s&gt;&lt;l&gt;0&lt;/l&gt;&lt;u&gt;&lt;/u&gt;&lt;a&gt;&lt;/a&gt;&lt;b&gt;&lt;/b&gt;&lt;m&gt;&lt;/m&gt;&lt;r&gt;0&lt;/r&gt;&lt;x&gt;&lt;/x&gt;&lt;y&gt;&lt;/y&gt;&lt;z&gt;SBL_FORM&lt;/z&gt;&lt;/i&gt;&lt;i&gt;&lt;n&gt;SBUDGRECIP_TO&lt;/n&gt;&lt;t&gt;0&lt;/t&gt;&lt;q&gt;%D3%F7%F0%E5%E6%E4%E5%ED%E8%E5,+%EA%EE%F2%EE%F0%EE%EC%F3+%EF%E5%F0%E5%F8%EB%E8+%F4%F3%ED%EA%F6%E8%E8+%F0%E5%EE%F0%E3%E0%ED%E8%E7%F3%E5%EC%EE%E3%EE+%F1%F3%E1%FA%E5%EA%F2%E0+%EE%F2%F7%E5%F2%ED%EE%F1%F2%E8&lt;/q&gt;&lt;s&gt;6&lt;/s&gt;&lt;l&gt;2&lt;/l&gt;&lt;u&gt;BudgetRecipients&lt;/u&gt;&lt;a&gt;pos_code&lt;/a&gt;&lt;b&gt;code&lt;/b&gt;&lt;m&gt;normal&lt;/m&gt;&lt;r&gt;0&lt;/r&gt;&lt;x&gt;&lt;/x&gt;&lt;y&gt;&lt;/y&gt;&lt;z&gt;SBUDGRECIP_TO&lt;/z&gt;&lt;/i&gt;&lt;i&gt;&lt;n&gt;SBUDG_SYMB&lt;/n&gt;&lt;t&gt;0&lt;/t&gt;&lt;q&gt;%C4%E5%FF%F2%E5%EB%FC%ED%EE%F1%F2%FC+%F1+%F6%E5%EB%E5%E2%FB%EC%E8+%F1%F0%E5%E4%F1%F2%E2%E0%EC%E8&lt;/q&gt;&lt;s&gt;11&lt;/s&gt;&lt;l&gt;0&lt;/l&gt;&lt;u&gt;&lt;/u&gt;&lt;a&gt;&lt;/a&gt;&lt;b&gt;&lt;/b&gt;&lt;m&gt;&lt;/m&gt;&lt;r&gt;0&lt;/r&gt;&lt;x&gt;&lt;/x&gt;&lt;y&gt;&lt;/y&gt;&lt;z&gt;SBUDG_SYMB&lt;/z&gt;&lt;DEFAULT&gt;5;6&lt;/DEFAULT&gt;&lt;/i&gt;&lt;i&gt;&lt;n&gt;SDIGIT_ACC&lt;/n&gt;&lt;t&gt;0&lt;/t&gt;&lt;q&gt;%D0%E0%E7%F0%FF%E4%FB+%ED%EE%EC%E5%F0%E0+%F1%F7%E5%F2%E0+%E4%EB%FF+%EE%EF%F0%E5%E4%E5%EB%E5%ED%E8%FF+%E2%ED%F3%F2%F0%E5%ED%ED%E5%E3%EE+%EF%E5%F0%E5%EC%E5%F9%E5%ED%E8%FF&lt;/q&gt;&lt;s&gt;14&lt;/s&gt;&lt;l&gt;0&lt;/l&gt;&lt;u&gt;&lt;/u&gt;&lt;a&gt;&lt;/a&gt;&lt;b&gt;&lt;/b&gt;&lt;m&gt;&lt;/m&gt;&lt;r&gt;0&lt;/r&gt;&lt;x&gt;&lt;/x&gt;&lt;y&gt;&lt;/y&gt;&lt;z&gt;SDIGIT_ACC&lt;/z&gt;&lt;/i&gt;&lt;i&gt;&lt;n&gt;SIDEN_FIN_TO&lt;/n&gt;&lt;t&gt;0&lt;/t&gt;&lt;q&gt;%C8%E4%E5%ED%F2%E8%F4%E8%EA%E0%F2%EE%F0+%EA%EE%ED%E5%F7%ED%EE%E3%EE+%EF%EE%EB%F3%F7%E0%F2%E5%EB%FF&lt;/q&gt;&lt;s&gt;16&lt;/s&gt;&lt;l&gt;0&lt;/l&gt;&lt;u&gt;&lt;/u&gt;&lt;a&gt;&lt;/a&gt;&lt;b&gt;&lt;/b&gt;&lt;m&gt;&lt;/m&gt;&lt;r&gt;0&lt;/r&gt;&lt;x&gt;&lt;/x&gt;&lt;y&gt;&lt;/y&gt;&lt;z&gt;SIDEN_FIN_TO&lt;/z&gt;&lt;/i&gt;&lt;i&gt;&lt;n&gt;SIDEN_TO&lt;/n&gt;&lt;t&gt;0&lt;/t&gt;&lt;q&gt;%C8%E4%E5%ED%F2%E8%F4%E8%EA%E0%F2%EE%F0+%EF%EE%EB%F3%F7%E0%F2%E5%EB%FF&lt;/q&gt;&lt;s&gt;15&lt;/s&gt;&lt;l&gt;0&lt;/l&gt;&lt;u&gt;&lt;/u&gt;&lt;a&gt;&lt;/a&gt;&lt;b&gt;&lt;/b&gt;&lt;m&gt;&lt;/m&gt;&lt;r&gt;0&lt;/r&gt;&lt;x&gt;&lt;/x&gt;&lt;y&gt;&lt;/y&gt;&lt;z&gt;SIDEN_TO&lt;/z&gt;&lt;/i&gt;&lt;i&gt;&lt;n&gt;SJUR_PERS1&lt;/n&gt;&lt;t&gt;0&lt;/t&gt;&lt;q&gt;%D3%F7%F0%E5%E6%E4%E5%ED%E8%E5&lt;/q&gt;&lt;s&gt;7&lt;/s&gt;&lt;l&gt;2&lt;/l&gt;&lt;u&gt;JuridicalPersons&lt;/u&gt;&lt;a&gt;pos_code&lt;/a&gt;&lt;b&gt;code&lt;/b&gt;&lt;m&gt;normal&lt;/m&gt;&lt;r&gt;0&lt;/r&gt;&lt;x&gt;&lt;/x&gt;&lt;y&gt;&lt;/y&gt;&lt;z&gt;SJUR_PERS1&lt;/z&gt;&lt;/i&gt;&lt;i&gt;&lt;n&gt;SJUR_PERS2&lt;/n&gt;&lt;t&gt;0&lt;/t&gt;&lt;q&gt;%D3%F7%F0%E5%E4%E8%F2%E5%EB%FC&lt;/q&gt;&lt;s&gt;9&lt;/s&gt;&lt;l&gt;2&lt;/l&gt;&lt;u&gt;JuridicalPersons&lt;/u&gt;&lt;a&gt;pos_code&lt;/a&gt;&lt;b&gt;code&lt;/b&gt;&lt;m&gt;normal&lt;/m&gt;&lt;r&gt;0&lt;/r&gt;&lt;x&gt;&lt;/x&gt;&lt;y&gt;&lt;/y&gt;&lt;z&gt;SJUR_PERS2&lt;/z&gt;&lt;/i&gt;&lt;i&gt;&lt;n&gt;SOUT_SYMB&lt;/n&gt;&lt;t&gt;0&lt;/t&gt;&lt;q&gt;%C4%E5%FF%F2%E5%EB%FC%ED%EE%F1%F2%FC+%EF%EE+%E3%EE%F1%F3%E4%E0%F0%F1%F2%E2%E5%ED%ED%EE%EC%F3+%E7%E0%E4%E0%ED%E8%FE&lt;/q&gt;&lt;s&gt;12&lt;/s&gt;&lt;l&gt;0&lt;/l&gt;&lt;u&gt;&lt;/u&gt;&lt;a&gt;&lt;/a&gt;&lt;b&gt;&lt;/b&gt;&lt;m&gt;&lt;/m&gt;&lt;r&gt;0&lt;/r&gt;&lt;x&gt;&lt;/x&gt;&lt;y&gt;&lt;/y&gt;&lt;z&gt;SOUT_SYMB&lt;/z&gt;&lt;DEFAULT&gt;4&lt;/DEFAULT&gt;&lt;/i&gt;&lt;i&gt;&lt;n&gt;STIME_SYMB&lt;/n&gt;&lt;t&gt;0&lt;/t&gt;&lt;q&gt;%CF%F0%E8%ED%EE%F1%FF%F9%E0%FF+%E4%EE%F5%EE%E4+%E4%E5%FF%F2%E5%EB%FC%ED%EE%F1%F2%FC&lt;/q&gt;&lt;s&gt;13&lt;/s&gt;&lt;l&gt;0&lt;/l&gt;&lt;u&gt;&lt;/u&gt;&lt;a&gt;&lt;/a&gt;&lt;b&gt;&lt;/b&gt;&lt;m&gt;&lt;/m&gt;&lt;r&gt;0&lt;/r&gt;&lt;x&gt;&lt;/x&gt;&lt;y&gt;&lt;/y&gt;&lt;z&gt;STIME_SYMB&lt;/z&gt;&lt;DEFAULT&gt;2;3;7&lt;/DEFAULT&gt;&lt;/i&gt;&lt;i&gt;&lt;n&gt;SUNLOAD_CRN&lt;/n&gt;&lt;t&gt;0&lt;/t&gt;&lt;q&gt;%CA%E0%F2%E0%EB%EE%E3+%E2%FB%E3%F0%F3%E7%EA%E8&lt;/q&gt;&lt;s&gt;18&lt;/s&gt;&lt;l&gt;2&lt;/l&gt;&lt;u&gt;SystemDictionaries&lt;/u&gt;&lt;a&gt;pos_name&lt;/a&gt;&lt;b&gt;name&lt;/b&gt;&lt;m&gt;directories&lt;/m&gt;&lt;r&gt;0&lt;/r&gt;&lt;x&gt;&lt;/x&gt;&lt;y&gt;&lt;/y&gt;&lt;z&gt;SUNLOAD_CRN&lt;/z&gt;&lt;/i&gt;&lt;SP_CODE&gt;PR_FORM_0503721_243N_CREATE&lt;/SP_CODE&gt;&lt;/p&gt;</dc:description>
  <cp:lastModifiedBy>Glavbuh</cp:lastModifiedBy>
  <cp:lastPrinted>2018-12-20T09:43:17Z</cp:lastPrinted>
  <dcterms:created xsi:type="dcterms:W3CDTF">2011-07-05T09:38:46Z</dcterms:created>
  <dcterms:modified xsi:type="dcterms:W3CDTF">2019-10-28T11:03:08Z</dcterms:modified>
  <cp:category/>
  <cp:version/>
  <cp:contentType/>
  <cp:contentStatus/>
</cp:coreProperties>
</file>